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870" windowHeight="8370"/>
  </bookViews>
  <sheets>
    <sheet name="湖南农业大学日常管理检查结果汇总表" sheetId="1" r:id="rId1"/>
    <sheet name="附表一" sheetId="2" r:id="rId2"/>
    <sheet name="附表二" sheetId="3" r:id="rId3"/>
    <sheet name="附表三" sheetId="4" r:id="rId4"/>
  </sheets>
  <externalReferences>
    <externalReference r:id="rId5"/>
    <externalReference r:id="rId6"/>
  </externalReferences>
  <definedNames>
    <definedName name="表一">附表一!$1:$1048576</definedName>
    <definedName name="二">附表二!#REF!</definedName>
    <definedName name="附表二">附表二!$1:$1048576</definedName>
    <definedName name="附表一">附表一!$1:$1048576</definedName>
    <definedName name="湖南农业大学学生日常学习检查得分周汇总_2017春季学期第二周">附表一!$1:$1048576</definedName>
    <definedName name="湖南农业大学学生文明宿舍检查_2017年春季学期第一周">附表二!#REF!</definedName>
    <definedName name="一">附表一!#REF!</definedName>
  </definedNames>
  <calcPr calcId="144525"/>
  <fileRecoveryPr repairLoad="1"/>
</workbook>
</file>

<file path=xl/calcChain.xml><?xml version="1.0" encoding="utf-8"?>
<calcChain xmlns="http://schemas.openxmlformats.org/spreadsheetml/2006/main">
  <c r="F17" i="1" l="1"/>
  <c r="F7" i="1"/>
  <c r="F12" i="1"/>
  <c r="F15" i="1"/>
  <c r="F20" i="1"/>
  <c r="F4" i="1"/>
  <c r="F10" i="1"/>
  <c r="F11" i="1"/>
  <c r="F14" i="1"/>
  <c r="F5" i="1"/>
  <c r="F6" i="1"/>
  <c r="F21" i="1"/>
  <c r="F9" i="1"/>
  <c r="F13" i="1"/>
  <c r="F19" i="1"/>
  <c r="F18" i="1"/>
  <c r="F8" i="1"/>
  <c r="F16" i="1"/>
  <c r="L22" i="2"/>
  <c r="J22" i="2"/>
  <c r="I22" i="2"/>
  <c r="L18" i="2"/>
  <c r="J18" i="2"/>
  <c r="N18" i="2" s="1"/>
  <c r="Q18" i="2" s="1"/>
  <c r="I18" i="2"/>
  <c r="N19" i="2"/>
  <c r="Q19" i="2" s="1"/>
  <c r="L19" i="2"/>
  <c r="J19" i="2"/>
  <c r="I19" i="2"/>
  <c r="L8" i="2"/>
  <c r="J8" i="2"/>
  <c r="N8" i="2" s="1"/>
  <c r="Q8" i="2" s="1"/>
  <c r="I8" i="2"/>
  <c r="N9" i="2"/>
  <c r="Q9" i="2" s="1"/>
  <c r="L9" i="2"/>
  <c r="J9" i="2"/>
  <c r="I9" i="2"/>
  <c r="L6" i="2"/>
  <c r="J6" i="2"/>
  <c r="N6" i="2" s="1"/>
  <c r="Q6" i="2" s="1"/>
  <c r="I6" i="2"/>
  <c r="L5" i="2"/>
  <c r="J5" i="2"/>
  <c r="N5" i="2" s="1"/>
  <c r="Q5" i="2" s="1"/>
  <c r="I5" i="2"/>
  <c r="L16" i="2"/>
  <c r="J16" i="2"/>
  <c r="N16" i="2" s="1"/>
  <c r="Q16" i="2" s="1"/>
  <c r="I16" i="2"/>
  <c r="L13" i="2"/>
  <c r="J13" i="2"/>
  <c r="N13" i="2" s="1"/>
  <c r="Q13" i="2" s="1"/>
  <c r="I13" i="2"/>
  <c r="L12" i="2"/>
  <c r="J12" i="2"/>
  <c r="N12" i="2" s="1"/>
  <c r="Q12" i="2" s="1"/>
  <c r="I12" i="2"/>
  <c r="N20" i="2"/>
  <c r="Q20" i="2" s="1"/>
  <c r="L20" i="2"/>
  <c r="J20" i="2"/>
  <c r="I20" i="2"/>
  <c r="L7" i="2"/>
  <c r="J7" i="2"/>
  <c r="N7" i="2" s="1"/>
  <c r="Q7" i="2" s="1"/>
  <c r="I7" i="2"/>
  <c r="N4" i="2"/>
  <c r="Q4" i="2" s="1"/>
  <c r="L4" i="2"/>
  <c r="J4" i="2"/>
  <c r="I4" i="2"/>
  <c r="L15" i="2"/>
  <c r="J15" i="2"/>
  <c r="N15" i="2" s="1"/>
  <c r="Q15" i="2" s="1"/>
  <c r="I15" i="2"/>
  <c r="L21" i="2"/>
  <c r="J21" i="2"/>
  <c r="N21" i="2" s="1"/>
  <c r="Q21" i="2" s="1"/>
  <c r="I21" i="2"/>
  <c r="L14" i="2"/>
  <c r="J14" i="2"/>
  <c r="N14" i="2" s="1"/>
  <c r="Q14" i="2" s="1"/>
  <c r="I14" i="2"/>
  <c r="L11" i="2"/>
  <c r="J11" i="2"/>
  <c r="N11" i="2" s="1"/>
  <c r="Q11" i="2" s="1"/>
  <c r="I11" i="2"/>
  <c r="L10" i="2"/>
  <c r="J10" i="2"/>
  <c r="N10" i="2" s="1"/>
  <c r="Q10" i="2" s="1"/>
  <c r="I10" i="2"/>
  <c r="N17" i="2"/>
  <c r="Q17" i="2" s="1"/>
  <c r="L17" i="2"/>
  <c r="J17" i="2"/>
  <c r="I17" i="2"/>
  <c r="R10" i="2" l="1"/>
  <c r="R21" i="2"/>
  <c r="R12" i="2"/>
  <c r="R11" i="2"/>
  <c r="R7" i="2"/>
  <c r="R13" i="2"/>
  <c r="R8" i="2"/>
  <c r="R17" i="2"/>
  <c r="R15" i="2"/>
  <c r="R20" i="2"/>
  <c r="R6" i="2"/>
  <c r="R19" i="2"/>
  <c r="R5" i="2"/>
  <c r="R14" i="2"/>
  <c r="R4" i="2"/>
  <c r="R16" i="2"/>
  <c r="R9" i="2"/>
  <c r="R18" i="2"/>
  <c r="K7" i="1"/>
  <c r="K12" i="1"/>
  <c r="K15" i="1"/>
  <c r="K20" i="1"/>
  <c r="K14" i="1"/>
  <c r="K9" i="1"/>
  <c r="K21" i="1"/>
  <c r="K10" i="1"/>
  <c r="K18" i="1"/>
  <c r="K19" i="1"/>
  <c r="K11" i="1"/>
  <c r="K6" i="1"/>
  <c r="K4" i="1"/>
  <c r="K8" i="1"/>
  <c r="K5" i="1"/>
  <c r="K16" i="1"/>
  <c r="K17" i="1"/>
  <c r="J7" i="1"/>
  <c r="J12" i="1"/>
  <c r="J15" i="1"/>
  <c r="J20" i="1"/>
  <c r="J14" i="1"/>
  <c r="J9" i="1"/>
  <c r="J21" i="1"/>
  <c r="J13" i="1"/>
  <c r="J10" i="1"/>
  <c r="J18" i="1"/>
  <c r="J19" i="1"/>
  <c r="J11" i="1"/>
  <c r="J6" i="1"/>
  <c r="J4" i="1"/>
  <c r="J8" i="1"/>
  <c r="J5" i="1"/>
  <c r="J16" i="1"/>
  <c r="J17" i="1"/>
  <c r="I7" i="1"/>
  <c r="I12" i="1"/>
  <c r="I15" i="1"/>
  <c r="I20" i="1"/>
  <c r="I14" i="1"/>
  <c r="I9" i="1"/>
  <c r="I21" i="1"/>
  <c r="I13" i="1"/>
  <c r="I10" i="1"/>
  <c r="I18" i="1"/>
  <c r="I19" i="1"/>
  <c r="I11" i="1"/>
  <c r="I6" i="1"/>
  <c r="I4" i="1"/>
  <c r="I8" i="1"/>
  <c r="I5" i="1"/>
  <c r="I16" i="1"/>
  <c r="I17" i="1"/>
  <c r="H7" i="1"/>
  <c r="H12" i="1"/>
  <c r="H15" i="1"/>
  <c r="H20" i="1"/>
  <c r="H14" i="1"/>
  <c r="H9" i="1"/>
  <c r="H21" i="1"/>
  <c r="H13" i="1"/>
  <c r="H10" i="1"/>
  <c r="H18" i="1"/>
  <c r="H19" i="1"/>
  <c r="H11" i="1"/>
  <c r="H6" i="1"/>
  <c r="H4" i="1"/>
  <c r="H8" i="1"/>
  <c r="H5" i="1"/>
  <c r="H16" i="1"/>
  <c r="H17" i="1"/>
  <c r="G7" i="1"/>
  <c r="G12" i="1"/>
  <c r="G15" i="1"/>
  <c r="G20" i="1"/>
  <c r="G14" i="1"/>
  <c r="G9" i="1"/>
  <c r="G21" i="1"/>
  <c r="G13" i="1"/>
  <c r="G10" i="1"/>
  <c r="G18" i="1"/>
  <c r="G19" i="1"/>
  <c r="G11" i="1"/>
  <c r="G6" i="1"/>
  <c r="G4" i="1"/>
  <c r="G8" i="1"/>
  <c r="G5" i="1"/>
  <c r="G16" i="1"/>
  <c r="E7" i="1"/>
  <c r="E12" i="1"/>
  <c r="E15" i="1"/>
  <c r="E20" i="1"/>
  <c r="E14" i="1"/>
  <c r="E9" i="1"/>
  <c r="E21" i="1"/>
  <c r="E13" i="1"/>
  <c r="E10" i="1"/>
  <c r="E18" i="1"/>
  <c r="E19" i="1"/>
  <c r="E11" i="1"/>
  <c r="E6" i="1"/>
  <c r="E4" i="1"/>
  <c r="E8" i="1"/>
  <c r="E5" i="1"/>
  <c r="E16" i="1"/>
  <c r="E17" i="1"/>
  <c r="C7" i="1"/>
  <c r="C12" i="1"/>
  <c r="C15" i="1"/>
  <c r="C20" i="1"/>
  <c r="C14" i="1"/>
  <c r="C9" i="1"/>
  <c r="C21" i="1"/>
  <c r="C13" i="1"/>
  <c r="C10" i="1"/>
  <c r="C18" i="1"/>
  <c r="C19" i="1"/>
  <c r="C11" i="1"/>
  <c r="C6" i="1"/>
  <c r="C4" i="1"/>
  <c r="C8" i="1"/>
  <c r="C5" i="1"/>
  <c r="C16" i="1"/>
  <c r="C17" i="1"/>
  <c r="B7" i="1"/>
  <c r="B12" i="1"/>
  <c r="B15" i="1"/>
  <c r="B20" i="1"/>
  <c r="B14" i="1"/>
  <c r="B9" i="1"/>
  <c r="B21" i="1"/>
  <c r="B13" i="1"/>
  <c r="B10" i="1"/>
  <c r="B18" i="1"/>
  <c r="B19" i="1"/>
  <c r="B11" i="1"/>
  <c r="B6" i="1"/>
  <c r="B4" i="1"/>
  <c r="B8" i="1"/>
  <c r="B5" i="1"/>
  <c r="B16" i="1"/>
  <c r="B17" i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  <c r="H4" i="4"/>
  <c r="I4" i="4" s="1"/>
  <c r="K13" i="1"/>
  <c r="G17" i="1"/>
  <c r="L21" i="1" l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<sst xmlns="http://schemas.openxmlformats.org/spreadsheetml/2006/main" count="171" uniqueCount="137">
  <si>
    <t>学院</t>
  </si>
  <si>
    <t>文明宿舍创建</t>
  </si>
  <si>
    <t>日常学习</t>
  </si>
  <si>
    <t>总分</t>
  </si>
  <si>
    <t>排名</t>
  </si>
  <si>
    <t>早起率</t>
  </si>
  <si>
    <t>晚归、不归检查</t>
  </si>
  <si>
    <t xml:space="preserve">学院工作考核 </t>
  </si>
  <si>
    <t>核定到课率</t>
  </si>
  <si>
    <t>课堂请假率</t>
  </si>
  <si>
    <t>课堂违纪率</t>
  </si>
  <si>
    <t>晚自习检查</t>
  </si>
  <si>
    <t>动科</t>
  </si>
  <si>
    <t>动医</t>
  </si>
  <si>
    <t>工学</t>
  </si>
  <si>
    <t>公法</t>
  </si>
  <si>
    <t>国际</t>
  </si>
  <si>
    <t>教育</t>
  </si>
  <si>
    <t>经济</t>
  </si>
  <si>
    <t>理学</t>
  </si>
  <si>
    <t>农学</t>
  </si>
  <si>
    <t>商学</t>
  </si>
  <si>
    <t>生科</t>
  </si>
  <si>
    <t>食科</t>
  </si>
  <si>
    <t>体艺</t>
  </si>
  <si>
    <t>外语</t>
  </si>
  <si>
    <t>信息</t>
  </si>
  <si>
    <t>园艺</t>
  </si>
  <si>
    <t>植保</t>
  </si>
  <si>
    <t>资环</t>
  </si>
  <si>
    <t>早自习检查(10分)</t>
  </si>
  <si>
    <t>课堂检查（70分）</t>
  </si>
  <si>
    <t>晚自习检查（20分）</t>
  </si>
  <si>
    <t>出勤率</t>
  </si>
  <si>
    <t>出勤得分</t>
  </si>
  <si>
    <t>课堂检查总分</t>
  </si>
  <si>
    <t>得分</t>
  </si>
  <si>
    <t>备注</t>
  </si>
  <si>
    <t>注：</t>
  </si>
  <si>
    <t>早起检查(30分)</t>
  </si>
  <si>
    <t>寝室内务检查（50分）</t>
  </si>
  <si>
    <t>晚归、不归检查（10分）</t>
  </si>
  <si>
    <t>学院工作考核 (10分)</t>
  </si>
  <si>
    <t>抽检人数</t>
  </si>
  <si>
    <t>未早起人数</t>
  </si>
  <si>
    <t>1、早起检查过程中，按未早起人数1分/人，拒检寝室间数3分/间，无院队跟检次数3分/次进行扣分；</t>
  </si>
  <si>
    <t>2、寝室内务检查过程中，按不合格寝室间数1分/间，拒检寝室间数5分/间扣分进行扣分，无院队跟检次数5分/次进行扣分；</t>
  </si>
  <si>
    <t>核定请假率</t>
  </si>
  <si>
    <t>院队普查寝室数</t>
  </si>
  <si>
    <t>院队普查合格数</t>
  </si>
  <si>
    <t>院队普查合格率</t>
  </si>
  <si>
    <t>校队抽查寝室数</t>
  </si>
  <si>
    <t>校队抽查合格寝室数</t>
  </si>
  <si>
    <t>校队抽查合格率</t>
  </si>
  <si>
    <t>总合格率</t>
  </si>
  <si>
    <t>3、学院考核详见附表三</t>
  </si>
  <si>
    <t>核定到课率</t>
    <phoneticPr fontId="9" type="noConversion"/>
  </si>
  <si>
    <t>早自习出勤率</t>
    <phoneticPr fontId="9" type="noConversion"/>
  </si>
  <si>
    <t>抽检合格率</t>
    <phoneticPr fontId="9" type="noConversion"/>
  </si>
  <si>
    <t>外语院</t>
  </si>
  <si>
    <t>经济院</t>
  </si>
  <si>
    <t>理学院</t>
  </si>
  <si>
    <t>生科院</t>
  </si>
  <si>
    <t>资环院</t>
  </si>
  <si>
    <t>食科院</t>
  </si>
  <si>
    <t>动科院</t>
  </si>
  <si>
    <t>公法院</t>
  </si>
  <si>
    <t>植保院</t>
  </si>
  <si>
    <t>农学院</t>
  </si>
  <si>
    <t>商学院</t>
  </si>
  <si>
    <t>体艺院</t>
  </si>
  <si>
    <t>动医院</t>
  </si>
  <si>
    <t>工学院</t>
  </si>
  <si>
    <t>教育院</t>
  </si>
  <si>
    <t>国际院</t>
  </si>
  <si>
    <t>园艺院</t>
  </si>
  <si>
    <t xml:space="preserve">     湖南农业大学学生文明宿舍检查（2017年春季学期第二周）</t>
  </si>
  <si>
    <t>芷兰9栋306周二晚检内务不合格-1分</t>
  </si>
  <si>
    <t>芷兰7栋302寝室周二晚检内务不合格-1分</t>
  </si>
  <si>
    <t>芷兰7栋407寝室1人未早起-1分</t>
  </si>
  <si>
    <t>东湖六栋221寝室1人未早起-1分；芷兰10栋204寝室周二晚检内务不合格-1分</t>
  </si>
  <si>
    <t>东湖1栋S310周二晚间检内务不合格-1分</t>
  </si>
  <si>
    <t>周一早检金岸2栋226寝室2人未早起且周二晚检内务不合格-3分</t>
  </si>
  <si>
    <t>周一早检东湖六栋245寝室3人未早起-3分</t>
  </si>
  <si>
    <t>周一早检芷兰9栋409寝室4人未早起且内务不合格-5分；芷兰9栋407寝室周二晚检内务不合格-1分</t>
  </si>
  <si>
    <t>第二周院队综合考核表</t>
  </si>
  <si>
    <t>日常（4分）</t>
  </si>
  <si>
    <t>活动(4分）</t>
  </si>
  <si>
    <t>宣传（2分）</t>
  </si>
  <si>
    <t>学院检查</t>
  </si>
  <si>
    <t>材料上交</t>
  </si>
  <si>
    <t>会议出席</t>
  </si>
  <si>
    <t>文明寝室天天秀(2分）</t>
  </si>
  <si>
    <t>教学楼文明倡导（2分）</t>
  </si>
  <si>
    <t>周二课堂文明督导迟到-0.5分</t>
  </si>
  <si>
    <t>周三课堂文明督导缺勤-1分</t>
  </si>
  <si>
    <t>信科院</t>
  </si>
  <si>
    <t>1、学院检查：院队正常开展各项自我检查得1分、自我检查出现问题每次-0.5分，每周对检查有创新型改动（如开展无手机课堂等）上报校队经审核通过+0.5分、取得良好效果再+0.5分，本项满分2分加满为止。</t>
  </si>
  <si>
    <t>2、上交材料：院队每周按校队要求按时上交材料得1分，迟交每次扣0.5、未交每次扣1分，满分1分扣完为止。</t>
  </si>
  <si>
    <t>3、出席会议：院队每周按校队要求按时出席会议得1分，无故代替、无故迟到每次扣0.5分、无故缺勤每次扣1分，满分1分扣完为止。</t>
  </si>
  <si>
    <t>4、文明寝室天天秀：本项活动为加分项不参与不得分，参与则按以下评分标准给分（1）学院寝室参与度：校队将对学院参与度进行排名第1名得分1分，逐名递减每名次-0.05分（参与度=参加寝室数/学院在校总寝室数）。（2）学院参与完成度：将学院完成度进行排名第1名得分1分，逐名递减每名次-0.05分【参与完成度=合格照片数/（参加寝室数*20）】。（第13周开始照此实施）</t>
  </si>
  <si>
    <t>5、教学楼文明倡导：校队每周安排学院进行教学楼执勤，学院迟到1次扣0.5分、缺勤1次扣1分，满分2分扣完为止；（如学院自我组织开展课堂文明倡导活动上报校队经审核通过+0.5分、取得良好效果再+0.5分，本项得分于学院检查项加分）。</t>
  </si>
  <si>
    <t>6、微信加分：院队本周推送关于督导队各项活动相关微信+0.5分，院队所发表微信一经被校队采用每篇+0.5分，本项满分2分加满为止。</t>
  </si>
  <si>
    <t>7、由于督导队各项活动开展时间不同，部分活动目前并未纳入考核，活动考核项将不定期修改，本考核最终解释权归督导队所有，如有疑问请咨询督导队副队长周佳宇，电话：18373153148。</t>
  </si>
  <si>
    <t>湖南农业大学学生日常管理检查结果汇总表（2017年春季学期第二周）</t>
    <phoneticPr fontId="9" type="noConversion"/>
  </si>
  <si>
    <t>湖南农业大学学生日常学习检查得分周汇总（2017春季学期第二周）</t>
    <phoneticPr fontId="9" type="noConversion"/>
  </si>
  <si>
    <t>违纪人次</t>
    <phoneticPr fontId="9" type="noConversion"/>
  </si>
  <si>
    <t>违纪率</t>
    <phoneticPr fontId="9" type="noConversion"/>
  </si>
  <si>
    <t>应到人次</t>
    <phoneticPr fontId="9" type="noConversion"/>
  </si>
  <si>
    <t>核定到课人次</t>
    <phoneticPr fontId="9" type="noConversion"/>
  </si>
  <si>
    <t>核定请假人次</t>
    <phoneticPr fontId="9" type="noConversion"/>
  </si>
  <si>
    <t>课堂违纪人次</t>
    <phoneticPr fontId="9" type="noConversion"/>
  </si>
  <si>
    <t>课堂迟到率</t>
    <phoneticPr fontId="9" type="noConversion"/>
  </si>
  <si>
    <t>芷兰9-306,1人玩游戏-1分</t>
    <phoneticPr fontId="9" type="noConversion"/>
  </si>
  <si>
    <t>东湖1-S116，1人玩游戏-1分</t>
    <phoneticPr fontId="9" type="noConversion"/>
  </si>
  <si>
    <t>全校汇总</t>
  </si>
  <si>
    <t>1、核定到课率=（核定到课人次+核定请假人次）/院报应到人次；课堂检查总分=核定到课率*70分。</t>
    <phoneticPr fontId="9" type="noConversion"/>
  </si>
  <si>
    <t>外语</t>
    <phoneticPr fontId="9" type="noConversion"/>
  </si>
  <si>
    <t>经济</t>
    <phoneticPr fontId="9" type="noConversion"/>
  </si>
  <si>
    <t>理学</t>
    <phoneticPr fontId="9" type="noConversion"/>
  </si>
  <si>
    <t>生科</t>
    <phoneticPr fontId="9" type="noConversion"/>
  </si>
  <si>
    <t>资环</t>
    <phoneticPr fontId="9" type="noConversion"/>
  </si>
  <si>
    <t>食科</t>
    <phoneticPr fontId="9" type="noConversion"/>
  </si>
  <si>
    <t>动科</t>
    <phoneticPr fontId="9" type="noConversion"/>
  </si>
  <si>
    <t>公法</t>
    <phoneticPr fontId="9" type="noConversion"/>
  </si>
  <si>
    <t>植保</t>
    <phoneticPr fontId="9" type="noConversion"/>
  </si>
  <si>
    <t>农学</t>
    <phoneticPr fontId="9" type="noConversion"/>
  </si>
  <si>
    <t>商学</t>
    <phoneticPr fontId="9" type="noConversion"/>
  </si>
  <si>
    <t>体艺</t>
    <phoneticPr fontId="9" type="noConversion"/>
  </si>
  <si>
    <t>动医</t>
    <phoneticPr fontId="9" type="noConversion"/>
  </si>
  <si>
    <t>工学</t>
    <phoneticPr fontId="9" type="noConversion"/>
  </si>
  <si>
    <t>教育</t>
    <phoneticPr fontId="9" type="noConversion"/>
  </si>
  <si>
    <t>国际</t>
    <phoneticPr fontId="9" type="noConversion"/>
  </si>
  <si>
    <t>园艺</t>
    <phoneticPr fontId="9" type="noConversion"/>
  </si>
  <si>
    <t>信息</t>
    <phoneticPr fontId="9" type="noConversion"/>
  </si>
  <si>
    <t>2、课堂迟到，违纪在年终总结时统计迟到率和违纪率。</t>
    <phoneticPr fontId="9" type="noConversion"/>
  </si>
  <si>
    <t>3、早自习出勤得分=出勤率*10分；早自习违纪率在年终总结时统计违纪率。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</si>
</sst>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%"/>
    <numFmt numFmtId="177" formatCode="0.0_ "/>
    <numFmt numFmtId="178" formatCode="0.00_ "/>
    <numFmt numFmtId="179" formatCode="0.00_);[Red]\(0.00\)"/>
    <numFmt numFmtId="180" formatCode="0.0_);[Red]\(0.0\)"/>
    <numFmt numFmtId="181" formatCode="0_);[Red]\(0\)"/>
  </numFmts>
  <fonts count="32">
    <font>
      <sz val="11"/>
      <name val="宋体"/>
      <charset val="134"/>
    </font>
    <font>
      <b/>
      <sz val="16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6"/>
      <color theme="1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name val="黑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b/>
      <sz val="1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1"/>
      <color rgb="FF000000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9"/>
      <name val="黑体"/>
      <family val="3"/>
      <charset val="134"/>
    </font>
    <font>
      <sz val="14"/>
      <color rgb="FFFF0000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9" fontId="4" fillId="0" borderId="0">
      <alignment vertical="top"/>
      <protection locked="0"/>
    </xf>
    <xf numFmtId="0" fontId="8" fillId="0" borderId="0">
      <alignment vertical="center"/>
    </xf>
  </cellStyleXfs>
  <cellXfs count="113">
    <xf numFmtId="0" fontId="0" fillId="0" borderId="0" xfId="0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12" fontId="3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180" fontId="13" fillId="0" borderId="1" xfId="0" applyNumberFormat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9" fontId="0" fillId="0" borderId="1" xfId="0" applyNumberFormat="1" applyBorder="1" applyAlignment="1"/>
    <xf numFmtId="181" fontId="0" fillId="0" borderId="1" xfId="0" applyNumberFormat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10" fontId="16" fillId="0" borderId="1" xfId="1" applyNumberFormat="1" applyFont="1" applyFill="1" applyBorder="1" applyAlignment="1" applyProtection="1">
      <alignment horizontal="center" vertical="center"/>
    </xf>
    <xf numFmtId="10" fontId="16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/>
    <xf numFmtId="179" fontId="1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/>
    </xf>
    <xf numFmtId="18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10" fontId="19" fillId="0" borderId="0" xfId="1" applyNumberFormat="1" applyFont="1" applyFill="1" applyBorder="1" applyAlignment="1" applyProtection="1"/>
    <xf numFmtId="0" fontId="0" fillId="0" borderId="0" xfId="0" applyFill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horizontal="center" vertical="center"/>
    </xf>
    <xf numFmtId="180" fontId="20" fillId="0" borderId="0" xfId="0" applyNumberFormat="1" applyFont="1" applyFill="1" applyAlignment="1">
      <alignment horizontal="center" vertical="center"/>
    </xf>
    <xf numFmtId="10" fontId="20" fillId="0" borderId="0" xfId="1" applyNumberFormat="1" applyFont="1" applyFill="1" applyAlignment="1" applyProtection="1">
      <alignment vertical="center"/>
    </xf>
    <xf numFmtId="0" fontId="20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10" fontId="0" fillId="0" borderId="0" xfId="1" applyNumberFormat="1" applyFont="1" applyFill="1" applyAlignment="1" applyProtection="1">
      <alignment vertical="center"/>
    </xf>
    <xf numFmtId="0" fontId="0" fillId="0" borderId="0" xfId="0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0" fontId="0" fillId="0" borderId="0" xfId="1" applyNumberFormat="1" applyFont="1" applyAlignment="1" applyProtection="1">
      <alignment vertical="center"/>
    </xf>
    <xf numFmtId="10" fontId="23" fillId="0" borderId="1" xfId="0" applyNumberFormat="1" applyFont="1" applyFill="1" applyBorder="1" applyAlignment="1">
      <alignment horizontal="center" vertical="center" wrapText="1"/>
    </xf>
    <xf numFmtId="176" fontId="4" fillId="0" borderId="1" xfId="1" applyNumberFormat="1" applyBorder="1" applyAlignment="1">
      <alignment horizontal="center" vertical="center"/>
      <protection locked="0"/>
    </xf>
    <xf numFmtId="0" fontId="23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 wrapText="1"/>
    </xf>
    <xf numFmtId="10" fontId="24" fillId="2" borderId="1" xfId="0" applyNumberFormat="1" applyFont="1" applyFill="1" applyBorder="1" applyAlignment="1">
      <alignment horizontal="center" vertical="center"/>
    </xf>
    <xf numFmtId="179" fontId="24" fillId="0" borderId="1" xfId="0" applyNumberFormat="1" applyFont="1" applyFill="1" applyBorder="1" applyAlignment="1">
      <alignment horizontal="center"/>
    </xf>
    <xf numFmtId="10" fontId="24" fillId="0" borderId="1" xfId="1" applyNumberFormat="1" applyFont="1" applyBorder="1" applyProtection="1">
      <alignment vertical="top"/>
    </xf>
    <xf numFmtId="10" fontId="24" fillId="2" borderId="1" xfId="1" applyNumberFormat="1" applyFont="1" applyFill="1" applyBorder="1" applyAlignment="1" applyProtection="1">
      <alignment horizontal="center" vertical="center"/>
    </xf>
    <xf numFmtId="2" fontId="12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0" fontId="0" fillId="0" borderId="4" xfId="1" applyNumberFormat="1" applyFont="1" applyBorder="1" applyAlignment="1" applyProtection="1">
      <alignment horizontal="center"/>
    </xf>
    <xf numFmtId="179" fontId="0" fillId="0" borderId="1" xfId="0" applyNumberFormat="1" applyBorder="1" applyAlignment="1">
      <alignment horizontal="center"/>
    </xf>
    <xf numFmtId="0" fontId="19" fillId="0" borderId="0" xfId="0" applyFont="1" applyFill="1" applyAlignment="1">
      <alignment vertical="center"/>
    </xf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1" xfId="2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2" fontId="19" fillId="0" borderId="1" xfId="2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177" fontId="0" fillId="0" borderId="0" xfId="0" applyNumberFormat="1" applyBorder="1" applyAlignment="1">
      <alignment wrapText="1"/>
    </xf>
    <xf numFmtId="177" fontId="18" fillId="0" borderId="0" xfId="0" applyNumberFormat="1" applyFont="1" applyFill="1" applyBorder="1" applyAlignment="1">
      <alignment wrapText="1"/>
    </xf>
    <xf numFmtId="0" fontId="0" fillId="0" borderId="0" xfId="0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vertical="center"/>
    </xf>
    <xf numFmtId="10" fontId="5" fillId="0" borderId="0" xfId="1" applyNumberFormat="1" applyFont="1">
      <alignment vertical="top"/>
      <protection locked="0"/>
    </xf>
    <xf numFmtId="0" fontId="3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178" fontId="26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178" fontId="27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2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各学院日常学习检查得分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'[3]湖南农业大学学生日常学习检查得分周汇总（2016秋季学期第二'!$Q$4:$Q$21</c:f>
              <c:numCache>
                <c:formatCode>0.00</c:formatCode>
                <c:ptCount val="18"/>
                <c:pt idx="0">
                  <c:v>99.085886489201414</c:v>
                </c:pt>
                <c:pt idx="1">
                  <c:v>98.91040598272663</c:v>
                </c:pt>
                <c:pt idx="2">
                  <c:v>98.798542159180457</c:v>
                </c:pt>
                <c:pt idx="3">
                  <c:v>98.54922279792747</c:v>
                </c:pt>
                <c:pt idx="4">
                  <c:v>98.54087070790645</c:v>
                </c:pt>
                <c:pt idx="5">
                  <c:v>97.724215246636774</c:v>
                </c:pt>
                <c:pt idx="6">
                  <c:v>97.669201520912537</c:v>
                </c:pt>
                <c:pt idx="7">
                  <c:v>97.548260030475674</c:v>
                </c:pt>
                <c:pt idx="8">
                  <c:v>97.474801061007952</c:v>
                </c:pt>
                <c:pt idx="9">
                  <c:v>96.955724390882892</c:v>
                </c:pt>
                <c:pt idx="10">
                  <c:v>96.823674475955613</c:v>
                </c:pt>
                <c:pt idx="11">
                  <c:v>96.699611087104145</c:v>
                </c:pt>
                <c:pt idx="12">
                  <c:v>96.432038834951456</c:v>
                </c:pt>
                <c:pt idx="13">
                  <c:v>96.031932034568626</c:v>
                </c:pt>
                <c:pt idx="14">
                  <c:v>95.806777451938743</c:v>
                </c:pt>
                <c:pt idx="15">
                  <c:v>95.544696609632453</c:v>
                </c:pt>
                <c:pt idx="16">
                  <c:v>95.38474432256379</c:v>
                </c:pt>
                <c:pt idx="17">
                  <c:v>94.328977435018572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'[3]湖南农业大学学生日常学习检查得分周汇总（2016秋季学期第二'!$A$4:$A$21</c15:sqref>
                        </c15:formulaRef>
                      </c:ext>
                    </c:extLst>
                    <c:strCache>
                      <c:ptCount val="18"/>
                      <c:pt idx="0">
                        <c:v>外语院</c:v>
                      </c:pt>
                      <c:pt idx="1">
                        <c:v>经济院</c:v>
                      </c:pt>
                      <c:pt idx="2">
                        <c:v>理学院</c:v>
                      </c:pt>
                      <c:pt idx="3">
                        <c:v>生科院</c:v>
                      </c:pt>
                      <c:pt idx="4">
                        <c:v>资环院</c:v>
                      </c:pt>
                      <c:pt idx="5">
                        <c:v>食科院</c:v>
                      </c:pt>
                      <c:pt idx="6">
                        <c:v>动科院</c:v>
                      </c:pt>
                      <c:pt idx="7">
                        <c:v>公法院</c:v>
                      </c:pt>
                      <c:pt idx="8">
                        <c:v>植保院</c:v>
                      </c:pt>
                      <c:pt idx="9">
                        <c:v>农学院</c:v>
                      </c:pt>
                      <c:pt idx="10">
                        <c:v>商学院</c:v>
                      </c:pt>
                      <c:pt idx="11">
                        <c:v>体艺院</c:v>
                      </c:pt>
                      <c:pt idx="12">
                        <c:v>动医院</c:v>
                      </c:pt>
                      <c:pt idx="13">
                        <c:v>工学院</c:v>
                      </c:pt>
                      <c:pt idx="14">
                        <c:v>教育院</c:v>
                      </c:pt>
                      <c:pt idx="15">
                        <c:v>国际院</c:v>
                      </c:pt>
                      <c:pt idx="16">
                        <c:v>园艺院</c:v>
                      </c:pt>
                      <c:pt idx="17">
                        <c:v>信息院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23F2-421D-859B-BA9923F233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0811264"/>
        <c:axId val="200812800"/>
      </c:barChart>
      <c:catAx>
        <c:axId val="2008112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812800"/>
        <c:crosses val="autoZero"/>
        <c:auto val="1"/>
        <c:lblAlgn val="ctr"/>
        <c:lblOffset val="100"/>
        <c:noMultiLvlLbl val="0"/>
      </c:catAx>
      <c:valAx>
        <c:axId val="20081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811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各学院核定到课率</a:t>
            </a:r>
          </a:p>
        </c:rich>
      </c:tx>
      <c:layout>
        <c:manualLayout>
          <c:xMode val="edge"/>
          <c:yMode val="edge"/>
          <c:x val="0.40450609364977602"/>
          <c:y val="2.65159222946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7613476760894E-2"/>
          <c:y val="0.243034209221616"/>
          <c:w val="0.91572998350228296"/>
          <c:h val="0.66319668643303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'[3]湖南农业大学学生日常学习检查得分周汇总（2016秋季学期第二'!$J$4:$J$21</c:f>
              <c:numCache>
                <c:formatCode>0.00%</c:formatCode>
                <c:ptCount val="18"/>
                <c:pt idx="0">
                  <c:v>0.98694123556002011</c:v>
                </c:pt>
                <c:pt idx="1">
                  <c:v>0.98456057007125886</c:v>
                </c:pt>
                <c:pt idx="2">
                  <c:v>0.98296296296296293</c:v>
                </c:pt>
                <c:pt idx="3">
                  <c:v>0.97927461139896377</c:v>
                </c:pt>
                <c:pt idx="4">
                  <c:v>0.97953422724064931</c:v>
                </c:pt>
                <c:pt idx="5">
                  <c:v>0.96748878923766812</c:v>
                </c:pt>
                <c:pt idx="6">
                  <c:v>0.98098859315589348</c:v>
                </c:pt>
                <c:pt idx="7">
                  <c:v>0.96507160321341245</c:v>
                </c:pt>
                <c:pt idx="8">
                  <c:v>0.96392572944297084</c:v>
                </c:pt>
                <c:pt idx="9">
                  <c:v>0.95651034844118421</c:v>
                </c:pt>
                <c:pt idx="10">
                  <c:v>0.9546239210850801</c:v>
                </c:pt>
                <c:pt idx="11">
                  <c:v>0.95329341317365268</c:v>
                </c:pt>
                <c:pt idx="12">
                  <c:v>0.94902912621359226</c:v>
                </c:pt>
                <c:pt idx="13">
                  <c:v>0.94331331477955183</c:v>
                </c:pt>
                <c:pt idx="14">
                  <c:v>0.95438253502769632</c:v>
                </c:pt>
                <c:pt idx="15">
                  <c:v>0.93821292775665399</c:v>
                </c:pt>
                <c:pt idx="16">
                  <c:v>0.93418712202063325</c:v>
                </c:pt>
                <c:pt idx="17">
                  <c:v>0.9194444444444444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'[3]湖南农业大学学生日常学习检查得分周汇总（2016秋季学期第二'!$A$4:$A$21</c15:sqref>
                        </c15:formulaRef>
                      </c:ext>
                    </c:extLst>
                    <c:strCache>
                      <c:ptCount val="18"/>
                      <c:pt idx="0">
                        <c:v>外语院</c:v>
                      </c:pt>
                      <c:pt idx="1">
                        <c:v>经济院</c:v>
                      </c:pt>
                      <c:pt idx="2">
                        <c:v>理学院</c:v>
                      </c:pt>
                      <c:pt idx="3">
                        <c:v>生科院</c:v>
                      </c:pt>
                      <c:pt idx="4">
                        <c:v>资环院</c:v>
                      </c:pt>
                      <c:pt idx="5">
                        <c:v>食科院</c:v>
                      </c:pt>
                      <c:pt idx="6">
                        <c:v>动科院</c:v>
                      </c:pt>
                      <c:pt idx="7">
                        <c:v>公法院</c:v>
                      </c:pt>
                      <c:pt idx="8">
                        <c:v>植保院</c:v>
                      </c:pt>
                      <c:pt idx="9">
                        <c:v>农学院</c:v>
                      </c:pt>
                      <c:pt idx="10">
                        <c:v>商学院</c:v>
                      </c:pt>
                      <c:pt idx="11">
                        <c:v>体艺院</c:v>
                      </c:pt>
                      <c:pt idx="12">
                        <c:v>动医院</c:v>
                      </c:pt>
                      <c:pt idx="13">
                        <c:v>工学院</c:v>
                      </c:pt>
                      <c:pt idx="14">
                        <c:v>教育院</c:v>
                      </c:pt>
                      <c:pt idx="15">
                        <c:v>国际院</c:v>
                      </c:pt>
                      <c:pt idx="16">
                        <c:v>园艺院</c:v>
                      </c:pt>
                      <c:pt idx="17">
                        <c:v>信息院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833-49C6-82B9-B6FA55C4F3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0852608"/>
        <c:axId val="200859648"/>
      </c:barChart>
      <c:catAx>
        <c:axId val="2008526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859648"/>
        <c:crosses val="autoZero"/>
        <c:auto val="1"/>
        <c:lblAlgn val="ctr"/>
        <c:lblOffset val="100"/>
        <c:noMultiLvlLbl val="0"/>
      </c:catAx>
      <c:valAx>
        <c:axId val="20085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085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各学院课堂违纪率</a:t>
            </a:r>
          </a:p>
        </c:rich>
      </c:tx>
      <c:layout>
        <c:manualLayout>
          <c:xMode val="edge"/>
          <c:yMode val="edge"/>
          <c:x val="0.40089801154586302"/>
          <c:y val="3.0234315948601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'[3]湖南农业大学学生日常学习检查得分周汇总（2016秋季学期第二'!$L$4:$L$21</c:f>
              <c:numCache>
                <c:formatCode>0.00%</c:formatCode>
                <c:ptCount val="18"/>
                <c:pt idx="0">
                  <c:v>2.0470829068577278E-3</c:v>
                </c:pt>
                <c:pt idx="1">
                  <c:v>3.6334275333064193E-3</c:v>
                </c:pt>
                <c:pt idx="2">
                  <c:v>6.782215523737754E-3</c:v>
                </c:pt>
                <c:pt idx="3">
                  <c:v>4.830917874396135E-3</c:v>
                </c:pt>
                <c:pt idx="4">
                  <c:v>4.346251358203549E-3</c:v>
                </c:pt>
                <c:pt idx="5">
                  <c:v>4.6457607433217189E-3</c:v>
                </c:pt>
                <c:pt idx="6">
                  <c:v>2.881844380403458E-3</c:v>
                </c:pt>
                <c:pt idx="7">
                  <c:v>4.5078888054094664E-3</c:v>
                </c:pt>
                <c:pt idx="8">
                  <c:v>1.0456796917996699E-2</c:v>
                </c:pt>
                <c:pt idx="9">
                  <c:v>5.4975261132490377E-3</c:v>
                </c:pt>
                <c:pt idx="10">
                  <c:v>4.419027813880946E-3</c:v>
                </c:pt>
                <c:pt idx="11">
                  <c:v>5.0251256281407036E-3</c:v>
                </c:pt>
                <c:pt idx="12">
                  <c:v>2.5746652935118436E-3</c:v>
                </c:pt>
                <c:pt idx="13">
                  <c:v>9.0399002493765594E-3</c:v>
                </c:pt>
                <c:pt idx="14">
                  <c:v>4.4612216884008238E-3</c:v>
                </c:pt>
                <c:pt idx="15">
                  <c:v>1.3775510204081633E-2</c:v>
                </c:pt>
                <c:pt idx="16">
                  <c:v>8.771929824561403E-3</c:v>
                </c:pt>
                <c:pt idx="17">
                  <c:v>6.287843502561714E-3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'[3]湖南农业大学学生日常学习检查得分周汇总（2016秋季学期第二'!$A$4:$A$21</c15:sqref>
                        </c15:formulaRef>
                      </c:ext>
                    </c:extLst>
                    <c:strCache>
                      <c:ptCount val="18"/>
                      <c:pt idx="0">
                        <c:v>外语院</c:v>
                      </c:pt>
                      <c:pt idx="1">
                        <c:v>经济院</c:v>
                      </c:pt>
                      <c:pt idx="2">
                        <c:v>理学院</c:v>
                      </c:pt>
                      <c:pt idx="3">
                        <c:v>生科院</c:v>
                      </c:pt>
                      <c:pt idx="4">
                        <c:v>资环院</c:v>
                      </c:pt>
                      <c:pt idx="5">
                        <c:v>食科院</c:v>
                      </c:pt>
                      <c:pt idx="6">
                        <c:v>动科院</c:v>
                      </c:pt>
                      <c:pt idx="7">
                        <c:v>公法院</c:v>
                      </c:pt>
                      <c:pt idx="8">
                        <c:v>植保院</c:v>
                      </c:pt>
                      <c:pt idx="9">
                        <c:v>农学院</c:v>
                      </c:pt>
                      <c:pt idx="10">
                        <c:v>商学院</c:v>
                      </c:pt>
                      <c:pt idx="11">
                        <c:v>体艺院</c:v>
                      </c:pt>
                      <c:pt idx="12">
                        <c:v>动医院</c:v>
                      </c:pt>
                      <c:pt idx="13">
                        <c:v>工学院</c:v>
                      </c:pt>
                      <c:pt idx="14">
                        <c:v>教育院</c:v>
                      </c:pt>
                      <c:pt idx="15">
                        <c:v>国际院</c:v>
                      </c:pt>
                      <c:pt idx="16">
                        <c:v>园艺院</c:v>
                      </c:pt>
                      <c:pt idx="17">
                        <c:v>信息院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5D38-410E-A31D-CE28623E32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01280512"/>
        <c:axId val="201295744"/>
      </c:barChart>
      <c:catAx>
        <c:axId val="201280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1295744"/>
        <c:crosses val="autoZero"/>
        <c:auto val="1"/>
        <c:lblAlgn val="ctr"/>
        <c:lblOffset val="100"/>
        <c:noMultiLvlLbl val="0"/>
      </c:catAx>
      <c:valAx>
        <c:axId val="20129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0128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各学院课堂请假率</a:t>
            </a:r>
          </a:p>
        </c:rich>
      </c:tx>
      <c:layout>
        <c:manualLayout>
          <c:xMode val="edge"/>
          <c:yMode val="edge"/>
          <c:x val="0.41679593851360902"/>
          <c:y val="4.03124212648022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457893799125801E-2"/>
          <c:y val="0.24701436130007601"/>
          <c:w val="0.92912992473061096"/>
          <c:h val="0.65768088512745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'[3]湖南农业大学学生日常学习检查得分周汇总（2016秋季学期第二'!$I$4:$I$21</c:f>
              <c:numCache>
                <c:formatCode>0.00%</c:formatCode>
                <c:ptCount val="18"/>
                <c:pt idx="0">
                  <c:v>5.5248618784530384E-3</c:v>
                </c:pt>
                <c:pt idx="1">
                  <c:v>3.95882818685669E-3</c:v>
                </c:pt>
                <c:pt idx="2">
                  <c:v>0</c:v>
                </c:pt>
                <c:pt idx="3">
                  <c:v>4.2392840320301462E-3</c:v>
                </c:pt>
                <c:pt idx="4">
                  <c:v>5.2928722653493299E-3</c:v>
                </c:pt>
                <c:pt idx="5">
                  <c:v>2.242152466367713E-3</c:v>
                </c:pt>
                <c:pt idx="6">
                  <c:v>3.8565996740901685E-2</c:v>
                </c:pt>
                <c:pt idx="7">
                  <c:v>3.5277680754453374E-2</c:v>
                </c:pt>
                <c:pt idx="8">
                  <c:v>0</c:v>
                </c:pt>
                <c:pt idx="9">
                  <c:v>3.4058160859313596E-3</c:v>
                </c:pt>
                <c:pt idx="10">
                  <c:v>5.9186189889025896E-3</c:v>
                </c:pt>
                <c:pt idx="11">
                  <c:v>0</c:v>
                </c:pt>
                <c:pt idx="12">
                  <c:v>6.3106796116504851E-3</c:v>
                </c:pt>
                <c:pt idx="13">
                  <c:v>3.515453347004541E-3</c:v>
                </c:pt>
                <c:pt idx="14">
                  <c:v>4.8875855327468231E-3</c:v>
                </c:pt>
                <c:pt idx="15">
                  <c:v>6.653992395437262E-3</c:v>
                </c:pt>
                <c:pt idx="16">
                  <c:v>1.4229811454998221E-3</c:v>
                </c:pt>
                <c:pt idx="17">
                  <c:v>1.9230769230769232E-3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'[3]湖南农业大学学生日常学习检查得分周汇总（2016秋季学期第二'!$A$4:$A$21</c15:sqref>
                        </c15:formulaRef>
                      </c:ext>
                    </c:extLst>
                    <c:strCache>
                      <c:ptCount val="18"/>
                      <c:pt idx="0">
                        <c:v>外语院</c:v>
                      </c:pt>
                      <c:pt idx="1">
                        <c:v>经济院</c:v>
                      </c:pt>
                      <c:pt idx="2">
                        <c:v>理学院</c:v>
                      </c:pt>
                      <c:pt idx="3">
                        <c:v>生科院</c:v>
                      </c:pt>
                      <c:pt idx="4">
                        <c:v>资环院</c:v>
                      </c:pt>
                      <c:pt idx="5">
                        <c:v>食科院</c:v>
                      </c:pt>
                      <c:pt idx="6">
                        <c:v>动科院</c:v>
                      </c:pt>
                      <c:pt idx="7">
                        <c:v>公法院</c:v>
                      </c:pt>
                      <c:pt idx="8">
                        <c:v>植保院</c:v>
                      </c:pt>
                      <c:pt idx="9">
                        <c:v>农学院</c:v>
                      </c:pt>
                      <c:pt idx="10">
                        <c:v>商学院</c:v>
                      </c:pt>
                      <c:pt idx="11">
                        <c:v>体艺院</c:v>
                      </c:pt>
                      <c:pt idx="12">
                        <c:v>动医院</c:v>
                      </c:pt>
                      <c:pt idx="13">
                        <c:v>工学院</c:v>
                      </c:pt>
                      <c:pt idx="14">
                        <c:v>教育院</c:v>
                      </c:pt>
                      <c:pt idx="15">
                        <c:v>国际院</c:v>
                      </c:pt>
                      <c:pt idx="16">
                        <c:v>园艺院</c:v>
                      </c:pt>
                      <c:pt idx="17">
                        <c:v>信息院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3B18-4B03-B410-A8F4194D34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3939968"/>
        <c:axId val="244266496"/>
      </c:barChart>
      <c:catAx>
        <c:axId val="243939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266496"/>
        <c:crosses val="autoZero"/>
        <c:auto val="1"/>
        <c:lblAlgn val="ctr"/>
        <c:lblOffset val="100"/>
        <c:noMultiLvlLbl val="0"/>
      </c:catAx>
      <c:valAx>
        <c:axId val="24426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3939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各学院早自习出勤率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'[3]湖南农业大学学生日常学习检查得分周汇总（2016秋季学期第二'!$B$4:$B$21</c:f>
              <c:numCache>
                <c:formatCode>0.00%</c:formatCode>
                <c:ptCount val="18"/>
                <c:pt idx="0">
                  <c:v>1</c:v>
                </c:pt>
                <c:pt idx="1">
                  <c:v>0.99911660777385158</c:v>
                </c:pt>
                <c:pt idx="2">
                  <c:v>0.99911347517730498</c:v>
                </c:pt>
                <c:pt idx="3">
                  <c:v>1</c:v>
                </c:pt>
                <c:pt idx="4">
                  <c:v>0.99734748010610075</c:v>
                </c:pt>
                <c:pt idx="5">
                  <c:v>1</c:v>
                </c:pt>
                <c:pt idx="6">
                  <c:v>1</c:v>
                </c:pt>
                <c:pt idx="7">
                  <c:v>0.9993247805536799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0.99690721649484537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0.98697916666666663</c:v>
                </c:pt>
                <c:pt idx="16">
                  <c:v>0.99916457811194648</c:v>
                </c:pt>
                <c:pt idx="17">
                  <c:v>0.9967866323907455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'[3]湖南农业大学学生日常学习检查得分周汇总（2016秋季学期第二'!$A$4:$A$21</c15:sqref>
                        </c15:formulaRef>
                      </c:ext>
                    </c:extLst>
                    <c:strCache>
                      <c:ptCount val="18"/>
                      <c:pt idx="0">
                        <c:v>外语院</c:v>
                      </c:pt>
                      <c:pt idx="1">
                        <c:v>经济院</c:v>
                      </c:pt>
                      <c:pt idx="2">
                        <c:v>理学院</c:v>
                      </c:pt>
                      <c:pt idx="3">
                        <c:v>生科院</c:v>
                      </c:pt>
                      <c:pt idx="4">
                        <c:v>资环院</c:v>
                      </c:pt>
                      <c:pt idx="5">
                        <c:v>食科院</c:v>
                      </c:pt>
                      <c:pt idx="6">
                        <c:v>动科院</c:v>
                      </c:pt>
                      <c:pt idx="7">
                        <c:v>公法院</c:v>
                      </c:pt>
                      <c:pt idx="8">
                        <c:v>植保院</c:v>
                      </c:pt>
                      <c:pt idx="9">
                        <c:v>农学院</c:v>
                      </c:pt>
                      <c:pt idx="10">
                        <c:v>商学院</c:v>
                      </c:pt>
                      <c:pt idx="11">
                        <c:v>体艺院</c:v>
                      </c:pt>
                      <c:pt idx="12">
                        <c:v>动医院</c:v>
                      </c:pt>
                      <c:pt idx="13">
                        <c:v>工学院</c:v>
                      </c:pt>
                      <c:pt idx="14">
                        <c:v>教育院</c:v>
                      </c:pt>
                      <c:pt idx="15">
                        <c:v>国际院</c:v>
                      </c:pt>
                      <c:pt idx="16">
                        <c:v>园艺院</c:v>
                      </c:pt>
                      <c:pt idx="17">
                        <c:v>信息院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E3E5-42FC-8819-D042470EF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303744"/>
        <c:axId val="244305280"/>
      </c:barChart>
      <c:catAx>
        <c:axId val="24430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305280"/>
        <c:crosses val="autoZero"/>
        <c:auto val="1"/>
        <c:lblAlgn val="ctr"/>
        <c:lblOffset val="100"/>
        <c:noMultiLvlLbl val="0"/>
      </c:catAx>
      <c:valAx>
        <c:axId val="24430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30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各学院课堂迟到率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'[3]湖南农业大学学生日常学习检查得分周汇总（2016秋季学期第二'!$M$4:$M$21</c:f>
              <c:numCache>
                <c:formatCode>0.00%</c:formatCode>
                <c:ptCount val="18"/>
                <c:pt idx="0">
                  <c:v>3.5823950870010235E-3</c:v>
                </c:pt>
                <c:pt idx="1">
                  <c:v>2.4222850222042794E-3</c:v>
                </c:pt>
                <c:pt idx="2">
                  <c:v>1.1303692539562924E-3</c:v>
                </c:pt>
                <c:pt idx="3">
                  <c:v>1.4492753623188406E-3</c:v>
                </c:pt>
                <c:pt idx="4">
                  <c:v>1.4487504527345165E-3</c:v>
                </c:pt>
                <c:pt idx="5">
                  <c:v>0</c:v>
                </c:pt>
                <c:pt idx="6">
                  <c:v>1.1527377521613833E-3</c:v>
                </c:pt>
                <c:pt idx="7">
                  <c:v>2.6296018031555222E-3</c:v>
                </c:pt>
                <c:pt idx="8">
                  <c:v>5.5035773252614197E-4</c:v>
                </c:pt>
                <c:pt idx="9">
                  <c:v>0</c:v>
                </c:pt>
                <c:pt idx="10">
                  <c:v>7.7982843774369642E-4</c:v>
                </c:pt>
                <c:pt idx="11">
                  <c:v>0</c:v>
                </c:pt>
                <c:pt idx="12">
                  <c:v>2.5746652935118436E-3</c:v>
                </c:pt>
                <c:pt idx="13">
                  <c:v>3.1172069825436408E-4</c:v>
                </c:pt>
                <c:pt idx="14">
                  <c:v>0</c:v>
                </c:pt>
                <c:pt idx="15">
                  <c:v>0</c:v>
                </c:pt>
                <c:pt idx="16">
                  <c:v>4.195270785659802E-3</c:v>
                </c:pt>
                <c:pt idx="17">
                  <c:v>2.7945971122496508E-3</c:v>
                </c:pt>
              </c:numCache>
            </c:numRef>
          </c:val>
          <c:extLst xmlns:c16r2="http://schemas.microsoft.com/office/drawing/2015/06/chart"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'[3]湖南农业大学学生日常学习检查得分周汇总（2016秋季学期第二'!$A$4:$A$21</c15:sqref>
                        </c15:formulaRef>
                      </c:ext>
                    </c:extLst>
                    <c:strCache>
                      <c:ptCount val="18"/>
                      <c:pt idx="0">
                        <c:v>外语院</c:v>
                      </c:pt>
                      <c:pt idx="1">
                        <c:v>经济院</c:v>
                      </c:pt>
                      <c:pt idx="2">
                        <c:v>理学院</c:v>
                      </c:pt>
                      <c:pt idx="3">
                        <c:v>生科院</c:v>
                      </c:pt>
                      <c:pt idx="4">
                        <c:v>资环院</c:v>
                      </c:pt>
                      <c:pt idx="5">
                        <c:v>食科院</c:v>
                      </c:pt>
                      <c:pt idx="6">
                        <c:v>动科院</c:v>
                      </c:pt>
                      <c:pt idx="7">
                        <c:v>公法院</c:v>
                      </c:pt>
                      <c:pt idx="8">
                        <c:v>植保院</c:v>
                      </c:pt>
                      <c:pt idx="9">
                        <c:v>农学院</c:v>
                      </c:pt>
                      <c:pt idx="10">
                        <c:v>商学院</c:v>
                      </c:pt>
                      <c:pt idx="11">
                        <c:v>体艺院</c:v>
                      </c:pt>
                      <c:pt idx="12">
                        <c:v>动医院</c:v>
                      </c:pt>
                      <c:pt idx="13">
                        <c:v>工学院</c:v>
                      </c:pt>
                      <c:pt idx="14">
                        <c:v>教育院</c:v>
                      </c:pt>
                      <c:pt idx="15">
                        <c:v>国际院</c:v>
                      </c:pt>
                      <c:pt idx="16">
                        <c:v>园艺院</c:v>
                      </c:pt>
                      <c:pt idx="17">
                        <c:v>信息院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9EB0-48EE-BC37-AB6D3B56F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072832"/>
        <c:axId val="244074368"/>
      </c:barChart>
      <c:catAx>
        <c:axId val="24407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074368"/>
        <c:crosses val="autoZero"/>
        <c:auto val="1"/>
        <c:lblAlgn val="ctr"/>
        <c:lblOffset val="100"/>
        <c:noMultiLvlLbl val="0"/>
      </c:catAx>
      <c:valAx>
        <c:axId val="24407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07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各学院日常学习检查得分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'[1]湖南农业大学学生日常学习检查得分周汇总（2016秋季学期第一'!$Q$4:$Q$21</c:f>
              <c:numCache>
                <c:formatCode>General</c:formatCode>
                <c:ptCount val="18"/>
                <c:pt idx="0">
                  <c:v>99.085886489201414</c:v>
                </c:pt>
                <c:pt idx="1">
                  <c:v>98.91040598272663</c:v>
                </c:pt>
                <c:pt idx="2">
                  <c:v>98.798542159180457</c:v>
                </c:pt>
                <c:pt idx="3">
                  <c:v>98.54922279792747</c:v>
                </c:pt>
                <c:pt idx="4">
                  <c:v>98.54087070790645</c:v>
                </c:pt>
                <c:pt idx="5">
                  <c:v>97.724215246636774</c:v>
                </c:pt>
                <c:pt idx="6">
                  <c:v>97.669201520912537</c:v>
                </c:pt>
                <c:pt idx="7">
                  <c:v>97.548260030475674</c:v>
                </c:pt>
                <c:pt idx="8">
                  <c:v>97.474801061007952</c:v>
                </c:pt>
                <c:pt idx="9">
                  <c:v>96.955724390882892</c:v>
                </c:pt>
                <c:pt idx="10">
                  <c:v>96.823674475955613</c:v>
                </c:pt>
                <c:pt idx="11">
                  <c:v>96.699611087104145</c:v>
                </c:pt>
                <c:pt idx="12">
                  <c:v>96.432038834951456</c:v>
                </c:pt>
                <c:pt idx="13">
                  <c:v>96.326400000000007</c:v>
                </c:pt>
                <c:pt idx="14">
                  <c:v>95.806777451938743</c:v>
                </c:pt>
                <c:pt idx="15">
                  <c:v>95.544696609632453</c:v>
                </c:pt>
                <c:pt idx="16">
                  <c:v>95.38474432256379</c:v>
                </c:pt>
                <c:pt idx="17">
                  <c:v>94.328977435018572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1D-4E8B-AEE6-613F922911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4098176"/>
        <c:axId val="244121600"/>
      </c:barChart>
      <c:catAx>
        <c:axId val="244098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121600"/>
        <c:crosses val="autoZero"/>
        <c:auto val="1"/>
        <c:lblAlgn val="ctr"/>
        <c:lblOffset val="100"/>
        <c:noMultiLvlLbl val="0"/>
      </c:catAx>
      <c:valAx>
        <c:axId val="244121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09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各学院核定到课率</a:t>
            </a:r>
          </a:p>
        </c:rich>
      </c:tx>
      <c:layout>
        <c:manualLayout>
          <c:xMode val="edge"/>
          <c:yMode val="edge"/>
          <c:x val="0.40450609364977602"/>
          <c:y val="2.651592229466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7613476760894E-2"/>
          <c:y val="0.243034209221616"/>
          <c:w val="0.91572998350228296"/>
          <c:h val="0.6631966864330359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'[1]湖南农业大学学生日常学习检查得分周汇总（2016秋季学期第一'!$J$4:$J$21</c:f>
              <c:numCache>
                <c:formatCode>General</c:formatCode>
                <c:ptCount val="18"/>
                <c:pt idx="0">
                  <c:v>0.98694123556002011</c:v>
                </c:pt>
                <c:pt idx="1">
                  <c:v>0.98456057007125886</c:v>
                </c:pt>
                <c:pt idx="2">
                  <c:v>0.98296296296296293</c:v>
                </c:pt>
                <c:pt idx="3">
                  <c:v>0.97927461139896377</c:v>
                </c:pt>
                <c:pt idx="4">
                  <c:v>0.97953422724064931</c:v>
                </c:pt>
                <c:pt idx="5">
                  <c:v>0.96748878923766812</c:v>
                </c:pt>
                <c:pt idx="6">
                  <c:v>0.98098859315589348</c:v>
                </c:pt>
                <c:pt idx="7">
                  <c:v>0.96507160321341245</c:v>
                </c:pt>
                <c:pt idx="8">
                  <c:v>0.96392572944297084</c:v>
                </c:pt>
                <c:pt idx="9">
                  <c:v>0.95651034844118421</c:v>
                </c:pt>
                <c:pt idx="10">
                  <c:v>0.9546239210850801</c:v>
                </c:pt>
                <c:pt idx="11">
                  <c:v>0.95329341317365268</c:v>
                </c:pt>
                <c:pt idx="12">
                  <c:v>0.94902912621359226</c:v>
                </c:pt>
                <c:pt idx="13">
                  <c:v>0.94752000000000003</c:v>
                </c:pt>
                <c:pt idx="14">
                  <c:v>0.95438253502769632</c:v>
                </c:pt>
                <c:pt idx="15">
                  <c:v>0.93821292775665399</c:v>
                </c:pt>
                <c:pt idx="16">
                  <c:v>0.93418712202063325</c:v>
                </c:pt>
                <c:pt idx="17">
                  <c:v>0.9194444444444444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22-4C4B-B33C-7AD6B32A18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4123904"/>
        <c:axId val="244150272"/>
      </c:barChart>
      <c:catAx>
        <c:axId val="244123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150272"/>
        <c:crosses val="autoZero"/>
        <c:auto val="1"/>
        <c:lblAlgn val="ctr"/>
        <c:lblOffset val="100"/>
        <c:noMultiLvlLbl val="0"/>
      </c:catAx>
      <c:valAx>
        <c:axId val="24415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123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</a:rPr>
              <a:t>各学院课堂违纪率</a:t>
            </a:r>
          </a:p>
        </c:rich>
      </c:tx>
      <c:layout>
        <c:manualLayout>
          <c:xMode val="edge"/>
          <c:yMode val="edge"/>
          <c:x val="0.40089801154586302"/>
          <c:y val="3.0234315948601698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'[1]湖南农业大学学生日常学习检查得分周汇总（2016秋季学期第一'!$L$4:$L$21</c:f>
              <c:numCache>
                <c:formatCode>General</c:formatCode>
                <c:ptCount val="18"/>
                <c:pt idx="0">
                  <c:v>2.0470829068577278E-3</c:v>
                </c:pt>
                <c:pt idx="1">
                  <c:v>3.6334275333064193E-3</c:v>
                </c:pt>
                <c:pt idx="2">
                  <c:v>6.782215523737754E-3</c:v>
                </c:pt>
                <c:pt idx="3">
                  <c:v>4.830917874396135E-3</c:v>
                </c:pt>
                <c:pt idx="4">
                  <c:v>4.346251358203549E-3</c:v>
                </c:pt>
                <c:pt idx="5">
                  <c:v>4.6457607433217189E-3</c:v>
                </c:pt>
                <c:pt idx="6">
                  <c:v>2.881844380403458E-3</c:v>
                </c:pt>
                <c:pt idx="7">
                  <c:v>4.5078888054094664E-3</c:v>
                </c:pt>
                <c:pt idx="8">
                  <c:v>1.0456796917996699E-2</c:v>
                </c:pt>
                <c:pt idx="9">
                  <c:v>5.4975261132490377E-3</c:v>
                </c:pt>
                <c:pt idx="10">
                  <c:v>4.419027813880946E-3</c:v>
                </c:pt>
                <c:pt idx="11">
                  <c:v>5.0251256281407036E-3</c:v>
                </c:pt>
                <c:pt idx="12">
                  <c:v>2.5746652935118436E-3</c:v>
                </c:pt>
                <c:pt idx="13">
                  <c:v>9.1540939142227499E-3</c:v>
                </c:pt>
                <c:pt idx="14">
                  <c:v>4.4612216884008238E-3</c:v>
                </c:pt>
                <c:pt idx="15">
                  <c:v>1.3775510204081633E-2</c:v>
                </c:pt>
                <c:pt idx="16">
                  <c:v>8.771929824561403E-3</c:v>
                </c:pt>
                <c:pt idx="17">
                  <c:v>6.287843502561714E-3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DE-4B41-8FE1-D79533D339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4169344"/>
        <c:axId val="244196864"/>
      </c:barChart>
      <c:catAx>
        <c:axId val="244169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196864"/>
        <c:crosses val="autoZero"/>
        <c:auto val="1"/>
        <c:lblAlgn val="ctr"/>
        <c:lblOffset val="100"/>
        <c:noMultiLvlLbl val="0"/>
      </c:catAx>
      <c:valAx>
        <c:axId val="24419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169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各学院课堂请假率</a:t>
            </a:r>
          </a:p>
        </c:rich>
      </c:tx>
      <c:layout>
        <c:manualLayout>
          <c:xMode val="edge"/>
          <c:yMode val="edge"/>
          <c:x val="0.41679593851360902"/>
          <c:y val="4.031242126480220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457893799125801E-2"/>
          <c:y val="0.24701436130007601"/>
          <c:w val="0.92912992473061096"/>
          <c:h val="0.6576808851274540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'[1]湖南农业大学学生日常学习检查得分周汇总（2016秋季学期第一'!$I$4:$I$21</c:f>
              <c:numCache>
                <c:formatCode>General</c:formatCode>
                <c:ptCount val="18"/>
                <c:pt idx="0">
                  <c:v>5.5248618784530384E-3</c:v>
                </c:pt>
                <c:pt idx="1">
                  <c:v>3.95882818685669E-3</c:v>
                </c:pt>
                <c:pt idx="2">
                  <c:v>0</c:v>
                </c:pt>
                <c:pt idx="3">
                  <c:v>4.2392840320301462E-3</c:v>
                </c:pt>
                <c:pt idx="4">
                  <c:v>5.2928722653493299E-3</c:v>
                </c:pt>
                <c:pt idx="5">
                  <c:v>2.242152466367713E-3</c:v>
                </c:pt>
                <c:pt idx="6">
                  <c:v>3.8565996740901685E-2</c:v>
                </c:pt>
                <c:pt idx="7">
                  <c:v>3.5277680754453374E-2</c:v>
                </c:pt>
                <c:pt idx="8">
                  <c:v>0</c:v>
                </c:pt>
                <c:pt idx="9">
                  <c:v>3.4058160859313596E-3</c:v>
                </c:pt>
                <c:pt idx="10">
                  <c:v>5.9186189889025896E-3</c:v>
                </c:pt>
                <c:pt idx="11">
                  <c:v>0</c:v>
                </c:pt>
                <c:pt idx="12">
                  <c:v>6.3106796116504851E-3</c:v>
                </c:pt>
                <c:pt idx="13">
                  <c:v>3.6800000000000001E-3</c:v>
                </c:pt>
                <c:pt idx="14">
                  <c:v>4.8875855327468231E-3</c:v>
                </c:pt>
                <c:pt idx="15">
                  <c:v>6.653992395437262E-3</c:v>
                </c:pt>
                <c:pt idx="16">
                  <c:v>1.4229811454998221E-3</c:v>
                </c:pt>
                <c:pt idx="17">
                  <c:v>1.9230769230769232E-3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03-4E2E-A25F-32717630DF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244216576"/>
        <c:axId val="244219264"/>
      </c:barChart>
      <c:catAx>
        <c:axId val="244216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219264"/>
        <c:crosses val="autoZero"/>
        <c:auto val="1"/>
        <c:lblAlgn val="ctr"/>
        <c:lblOffset val="100"/>
        <c:noMultiLvlLbl val="0"/>
      </c:catAx>
      <c:valAx>
        <c:axId val="24421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21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各学院早自习出勤率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'[1]湖南农业大学学生日常学习检查得分周汇总（2016秋季学期第一'!$B$4:$B$21</c:f>
              <c:numCache>
                <c:formatCode>General</c:formatCode>
                <c:ptCount val="18"/>
                <c:pt idx="0">
                  <c:v>1</c:v>
                </c:pt>
                <c:pt idx="1">
                  <c:v>0.99911660777385158</c:v>
                </c:pt>
                <c:pt idx="2">
                  <c:v>0.99911347517730498</c:v>
                </c:pt>
                <c:pt idx="3">
                  <c:v>1</c:v>
                </c:pt>
                <c:pt idx="4">
                  <c:v>0.99734748010610075</c:v>
                </c:pt>
                <c:pt idx="5">
                  <c:v>1</c:v>
                </c:pt>
                <c:pt idx="6">
                  <c:v>1</c:v>
                </c:pt>
                <c:pt idx="7">
                  <c:v>0.9993247805536799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0.99690721649484537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0.98697916666666663</c:v>
                </c:pt>
                <c:pt idx="16">
                  <c:v>0.99916457811194648</c:v>
                </c:pt>
                <c:pt idx="17">
                  <c:v>0.9967866323907455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C6-4645-9D40-F5A732BE7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396032"/>
        <c:axId val="244397568"/>
      </c:barChart>
      <c:catAx>
        <c:axId val="24439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397568"/>
        <c:crosses val="autoZero"/>
        <c:auto val="1"/>
        <c:lblAlgn val="ctr"/>
        <c:lblOffset val="100"/>
        <c:noMultiLvlLbl val="0"/>
      </c:catAx>
      <c:valAx>
        <c:axId val="24439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39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各学院早自习得分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3939202018482393E-2"/>
          <c:y val="0.22694444444444445"/>
          <c:w val="0.93435852370706463"/>
          <c:h val="0.6854943132108486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0_);[Red]\(#,##0.0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'[1]湖南农业大学学生日常学习检查得分周汇总（2016秋季学期第一'!$E$4:$E$21</c:f>
              <c:numCache>
                <c:formatCode>General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2.8328611898016999E-3</c:v>
                </c:pt>
                <c:pt idx="7">
                  <c:v>6.7567567567567571E-4</c:v>
                </c:pt>
                <c:pt idx="8">
                  <c:v>1.4388489208633094E-3</c:v>
                </c:pt>
                <c:pt idx="9">
                  <c:v>0</c:v>
                </c:pt>
                <c:pt idx="10">
                  <c:v>0</c:v>
                </c:pt>
                <c:pt idx="11">
                  <c:v>1.2409513960703205E-2</c:v>
                </c:pt>
                <c:pt idx="12">
                  <c:v>0</c:v>
                </c:pt>
                <c:pt idx="13">
                  <c:v>0</c:v>
                </c:pt>
                <c:pt idx="14">
                  <c:v>8.8495575221238937E-4</c:v>
                </c:pt>
                <c:pt idx="15">
                  <c:v>1.3192612137203166E-3</c:v>
                </c:pt>
                <c:pt idx="16">
                  <c:v>0</c:v>
                </c:pt>
                <c:pt idx="17">
                  <c:v>6.4474532559638943E-4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8A0-824C-3BC007CB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447104"/>
        <c:axId val="244448640"/>
      </c:barChart>
      <c:catAx>
        <c:axId val="24444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448640"/>
        <c:crosses val="autoZero"/>
        <c:auto val="1"/>
        <c:lblAlgn val="ctr"/>
        <c:lblOffset val="100"/>
        <c:noMultiLvlLbl val="0"/>
      </c:catAx>
      <c:valAx>
        <c:axId val="244448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44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defTabSz="914400" rtl="0">
              <a:def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defRPr>
            </a:pPr>
            <a:r>
              <a:rPr lang="zh-CN" altLang="en-US" sz="1400" b="0" i="0" u="none" strike="noStrike" kern="1200" spc="0" baseline="0">
                <a:solidFill>
                  <a:sysClr val="windowText" lastClr="000000"/>
                </a:solidFill>
                <a:latin typeface="微软雅黑" panose="020B0503020204020204" charset="-122"/>
                <a:ea typeface="微软雅黑" panose="020B0503020204020204" charset="-122"/>
                <a:cs typeface="+mn-cs"/>
              </a:rPr>
              <a:t>各学院课堂迟到率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'[1]湖南农业大学学生日常学习检查得分周汇总（2016秋季学期第一'!$A$4:$A$21</c:f>
              <c:strCache>
                <c:ptCount val="18"/>
                <c:pt idx="0">
                  <c:v>外语院</c:v>
                </c:pt>
                <c:pt idx="1">
                  <c:v>经济院</c:v>
                </c:pt>
                <c:pt idx="2">
                  <c:v>理学院</c:v>
                </c:pt>
                <c:pt idx="3">
                  <c:v>生科院</c:v>
                </c:pt>
                <c:pt idx="4">
                  <c:v>资环院</c:v>
                </c:pt>
                <c:pt idx="5">
                  <c:v>食科院</c:v>
                </c:pt>
                <c:pt idx="6">
                  <c:v>动科院</c:v>
                </c:pt>
                <c:pt idx="7">
                  <c:v>公法院</c:v>
                </c:pt>
                <c:pt idx="8">
                  <c:v>植保院</c:v>
                </c:pt>
                <c:pt idx="9">
                  <c:v>农学院</c:v>
                </c:pt>
                <c:pt idx="10">
                  <c:v>商学院</c:v>
                </c:pt>
                <c:pt idx="11">
                  <c:v>体艺院</c:v>
                </c:pt>
                <c:pt idx="12">
                  <c:v>动医院</c:v>
                </c:pt>
                <c:pt idx="13">
                  <c:v>工学院</c:v>
                </c:pt>
                <c:pt idx="14">
                  <c:v>教育院</c:v>
                </c:pt>
                <c:pt idx="15">
                  <c:v>国际院</c:v>
                </c:pt>
                <c:pt idx="16">
                  <c:v>园艺院</c:v>
                </c:pt>
                <c:pt idx="17">
                  <c:v>信息院</c:v>
                </c:pt>
              </c:strCache>
            </c:strRef>
          </c:cat>
          <c:val>
            <c:numRef>
              <c:f>'[1]湖南农业大学学生日常学习检查得分周汇总（2016秋季学期第一'!$M$4:$M$21</c:f>
              <c:numCache>
                <c:formatCode>General</c:formatCode>
                <c:ptCount val="18"/>
                <c:pt idx="0">
                  <c:v>3.5823950870010235E-3</c:v>
                </c:pt>
                <c:pt idx="1">
                  <c:v>2.4222850222042794E-3</c:v>
                </c:pt>
                <c:pt idx="2">
                  <c:v>1.1303692539562924E-3</c:v>
                </c:pt>
                <c:pt idx="3">
                  <c:v>1.4492753623188406E-3</c:v>
                </c:pt>
                <c:pt idx="4">
                  <c:v>1.4487504527345165E-3</c:v>
                </c:pt>
                <c:pt idx="5">
                  <c:v>0</c:v>
                </c:pt>
                <c:pt idx="6">
                  <c:v>1.1527377521613833E-3</c:v>
                </c:pt>
                <c:pt idx="7">
                  <c:v>2.6296018031555222E-3</c:v>
                </c:pt>
                <c:pt idx="8">
                  <c:v>5.5035773252614197E-4</c:v>
                </c:pt>
                <c:pt idx="9">
                  <c:v>0</c:v>
                </c:pt>
                <c:pt idx="10">
                  <c:v>7.7982843774369642E-4</c:v>
                </c:pt>
                <c:pt idx="11">
                  <c:v>0</c:v>
                </c:pt>
                <c:pt idx="12">
                  <c:v>2.5746652935118436E-3</c:v>
                </c:pt>
                <c:pt idx="13">
                  <c:v>3.1172069825436408E-4</c:v>
                </c:pt>
                <c:pt idx="14">
                  <c:v>0</c:v>
                </c:pt>
                <c:pt idx="15">
                  <c:v>0</c:v>
                </c:pt>
                <c:pt idx="16">
                  <c:v>4.195270785659802E-3</c:v>
                </c:pt>
                <c:pt idx="17">
                  <c:v>2.7945971122496508E-3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7E-4A8B-A2C8-9D5C4ED08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4494336"/>
        <c:axId val="244495872"/>
      </c:barChart>
      <c:catAx>
        <c:axId val="24449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495872"/>
        <c:crosses val="autoZero"/>
        <c:auto val="1"/>
        <c:lblAlgn val="ctr"/>
        <c:lblOffset val="100"/>
        <c:noMultiLvlLbl val="0"/>
      </c:catAx>
      <c:valAx>
        <c:axId val="24449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494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各学院早起率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     湖南农业大学学生文明宿舍检查（第二周）'!$A$4:$A$21</c:f>
              <c:strCache>
                <c:ptCount val="18"/>
                <c:pt idx="0">
                  <c:v>外语</c:v>
                </c:pt>
                <c:pt idx="1">
                  <c:v>农学</c:v>
                </c:pt>
                <c:pt idx="2">
                  <c:v>公法</c:v>
                </c:pt>
                <c:pt idx="3">
                  <c:v>植保</c:v>
                </c:pt>
                <c:pt idx="4">
                  <c:v>食科</c:v>
                </c:pt>
                <c:pt idx="5">
                  <c:v>工学</c:v>
                </c:pt>
                <c:pt idx="6">
                  <c:v>动医</c:v>
                </c:pt>
                <c:pt idx="7">
                  <c:v>园艺</c:v>
                </c:pt>
                <c:pt idx="8">
                  <c:v>教育</c:v>
                </c:pt>
                <c:pt idx="9">
                  <c:v>信息</c:v>
                </c:pt>
                <c:pt idx="10">
                  <c:v>动科</c:v>
                </c:pt>
                <c:pt idx="11">
                  <c:v>商学</c:v>
                </c:pt>
                <c:pt idx="12">
                  <c:v>生科</c:v>
                </c:pt>
                <c:pt idx="13">
                  <c:v>经济</c:v>
                </c:pt>
                <c:pt idx="14">
                  <c:v>理学</c:v>
                </c:pt>
                <c:pt idx="15">
                  <c:v>资环</c:v>
                </c:pt>
                <c:pt idx="16">
                  <c:v>国际</c:v>
                </c:pt>
                <c:pt idx="17">
                  <c:v>体艺</c:v>
                </c:pt>
              </c:strCache>
            </c:strRef>
          </c:cat>
          <c:val>
            <c:numRef>
              <c:f>'[2]     湖南农业大学学生文明宿舍检查（第二周）'!$D$4:$D$21</c:f>
              <c:numCache>
                <c:formatCode>General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0.96428571428571397</c:v>
                </c:pt>
                <c:pt idx="13">
                  <c:v>0.97222222222222199</c:v>
                </c:pt>
                <c:pt idx="14">
                  <c:v>1</c:v>
                </c:pt>
                <c:pt idx="15">
                  <c:v>0.90909090909090895</c:v>
                </c:pt>
                <c:pt idx="16">
                  <c:v>0.625</c:v>
                </c:pt>
                <c:pt idx="17">
                  <c:v>0.77777777777777801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D6-4B24-9C47-205918BFC3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4515968"/>
        <c:axId val="244527104"/>
      </c:barChart>
      <c:catAx>
        <c:axId val="2445159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527104"/>
        <c:crosses val="autoZero"/>
        <c:auto val="1"/>
        <c:lblAlgn val="ctr"/>
        <c:lblOffset val="100"/>
        <c:noMultiLvlLbl val="0"/>
      </c:catAx>
      <c:valAx>
        <c:axId val="24452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515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各学院内务合格率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     湖南农业大学学生文明宿舍检查（第二周）'!$A$4:$A$21</c:f>
              <c:strCache>
                <c:ptCount val="18"/>
                <c:pt idx="0">
                  <c:v>外语</c:v>
                </c:pt>
                <c:pt idx="1">
                  <c:v>农学</c:v>
                </c:pt>
                <c:pt idx="2">
                  <c:v>公法</c:v>
                </c:pt>
                <c:pt idx="3">
                  <c:v>植保</c:v>
                </c:pt>
                <c:pt idx="4">
                  <c:v>食科</c:v>
                </c:pt>
                <c:pt idx="5">
                  <c:v>工学</c:v>
                </c:pt>
                <c:pt idx="6">
                  <c:v>动医</c:v>
                </c:pt>
                <c:pt idx="7">
                  <c:v>园艺</c:v>
                </c:pt>
                <c:pt idx="8">
                  <c:v>教育</c:v>
                </c:pt>
                <c:pt idx="9">
                  <c:v>信息</c:v>
                </c:pt>
                <c:pt idx="10">
                  <c:v>动科</c:v>
                </c:pt>
                <c:pt idx="11">
                  <c:v>商学</c:v>
                </c:pt>
                <c:pt idx="12">
                  <c:v>生科</c:v>
                </c:pt>
                <c:pt idx="13">
                  <c:v>经济</c:v>
                </c:pt>
                <c:pt idx="14">
                  <c:v>理学</c:v>
                </c:pt>
                <c:pt idx="15">
                  <c:v>资环</c:v>
                </c:pt>
                <c:pt idx="16">
                  <c:v>国际</c:v>
                </c:pt>
                <c:pt idx="17">
                  <c:v>体艺</c:v>
                </c:pt>
              </c:strCache>
            </c:strRef>
          </c:cat>
          <c:val>
            <c:numRef>
              <c:f>'[2]     湖南农业大学学生文明宿舍检查（第二周）'!$L$4:$L$21</c:f>
              <c:numCache>
                <c:formatCode>General</c:formatCode>
                <c:ptCount val="18"/>
                <c:pt idx="0">
                  <c:v>1</c:v>
                </c:pt>
                <c:pt idx="1">
                  <c:v>0.86060606060606104</c:v>
                </c:pt>
                <c:pt idx="2">
                  <c:v>0.99212598425196896</c:v>
                </c:pt>
                <c:pt idx="3">
                  <c:v>0.98913043478260898</c:v>
                </c:pt>
                <c:pt idx="4">
                  <c:v>1</c:v>
                </c:pt>
                <c:pt idx="5">
                  <c:v>0.95964125560538105</c:v>
                </c:pt>
                <c:pt idx="6">
                  <c:v>0.99378881987577605</c:v>
                </c:pt>
                <c:pt idx="7">
                  <c:v>0.90909090909090895</c:v>
                </c:pt>
                <c:pt idx="8">
                  <c:v>0.96954314720812196</c:v>
                </c:pt>
                <c:pt idx="9">
                  <c:v>0.94972067039106101</c:v>
                </c:pt>
                <c:pt idx="10">
                  <c:v>0.97142857142857097</c:v>
                </c:pt>
                <c:pt idx="11">
                  <c:v>0.99406528189911003</c:v>
                </c:pt>
                <c:pt idx="12">
                  <c:v>1</c:v>
                </c:pt>
                <c:pt idx="13">
                  <c:v>0.99137931034482796</c:v>
                </c:pt>
                <c:pt idx="14">
                  <c:v>0.88888888888888895</c:v>
                </c:pt>
                <c:pt idx="15">
                  <c:v>0.96449704142011805</c:v>
                </c:pt>
                <c:pt idx="16">
                  <c:v>1</c:v>
                </c:pt>
                <c:pt idx="17">
                  <c:v>0.98148148148148195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26-49DE-A16C-B073A8C29B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4542464"/>
        <c:axId val="244565888"/>
      </c:barChart>
      <c:catAx>
        <c:axId val="2445424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565888"/>
        <c:crosses val="autoZero"/>
        <c:auto val="1"/>
        <c:lblAlgn val="ctr"/>
        <c:lblOffset val="100"/>
        <c:noMultiLvlLbl val="0"/>
      </c:catAx>
      <c:valAx>
        <c:axId val="24456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4542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文明宿舍总分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8694444444444404E-2"/>
          <c:y val="0.18593498069103301"/>
          <c:w val="0.86311111111111105"/>
          <c:h val="0.661203703703703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'[2]     湖南农业大学学生文明宿舍检查（第二周）'!$A$4:$A$21</c:f>
              <c:strCache>
                <c:ptCount val="18"/>
                <c:pt idx="0">
                  <c:v>外语</c:v>
                </c:pt>
                <c:pt idx="1">
                  <c:v>农学</c:v>
                </c:pt>
                <c:pt idx="2">
                  <c:v>公法</c:v>
                </c:pt>
                <c:pt idx="3">
                  <c:v>植保</c:v>
                </c:pt>
                <c:pt idx="4">
                  <c:v>食科</c:v>
                </c:pt>
                <c:pt idx="5">
                  <c:v>工学</c:v>
                </c:pt>
                <c:pt idx="6">
                  <c:v>动医</c:v>
                </c:pt>
                <c:pt idx="7">
                  <c:v>园艺</c:v>
                </c:pt>
                <c:pt idx="8">
                  <c:v>教育</c:v>
                </c:pt>
                <c:pt idx="9">
                  <c:v>信息</c:v>
                </c:pt>
                <c:pt idx="10">
                  <c:v>动科</c:v>
                </c:pt>
                <c:pt idx="11">
                  <c:v>商学</c:v>
                </c:pt>
                <c:pt idx="12">
                  <c:v>生科</c:v>
                </c:pt>
                <c:pt idx="13">
                  <c:v>经济</c:v>
                </c:pt>
                <c:pt idx="14">
                  <c:v>理学</c:v>
                </c:pt>
                <c:pt idx="15">
                  <c:v>资环</c:v>
                </c:pt>
                <c:pt idx="16">
                  <c:v>国际</c:v>
                </c:pt>
                <c:pt idx="17">
                  <c:v>体艺</c:v>
                </c:pt>
              </c:strCache>
            </c:strRef>
          </c:cat>
          <c:val>
            <c:numRef>
              <c:f>'[2]     湖南农业大学学生文明宿舍检查（第二周）'!$P$4:$P$21</c:f>
              <c:numCache>
                <c:formatCode>General</c:formatCode>
                <c:ptCount val="18"/>
                <c:pt idx="0">
                  <c:v>98</c:v>
                </c:pt>
                <c:pt idx="1">
                  <c:v>97.58</c:v>
                </c:pt>
                <c:pt idx="2">
                  <c:v>97.31</c:v>
                </c:pt>
                <c:pt idx="3">
                  <c:v>97</c:v>
                </c:pt>
                <c:pt idx="4">
                  <c:v>96.76</c:v>
                </c:pt>
                <c:pt idx="5">
                  <c:v>96.21</c:v>
                </c:pt>
                <c:pt idx="6">
                  <c:v>96.18</c:v>
                </c:pt>
                <c:pt idx="7">
                  <c:v>96.14</c:v>
                </c:pt>
                <c:pt idx="8">
                  <c:v>96.08</c:v>
                </c:pt>
                <c:pt idx="9">
                  <c:v>96</c:v>
                </c:pt>
                <c:pt idx="10">
                  <c:v>95.95</c:v>
                </c:pt>
                <c:pt idx="11">
                  <c:v>95.01</c:v>
                </c:pt>
                <c:pt idx="12">
                  <c:v>94.18</c:v>
                </c:pt>
                <c:pt idx="13">
                  <c:v>94.06</c:v>
                </c:pt>
                <c:pt idx="14">
                  <c:v>94</c:v>
                </c:pt>
                <c:pt idx="15">
                  <c:v>93.35</c:v>
                </c:pt>
                <c:pt idx="16">
                  <c:v>93.29</c:v>
                </c:pt>
                <c:pt idx="17">
                  <c:v>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F3-4F25-99F3-9D9B0F69E5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549312"/>
        <c:axId val="243556352"/>
      </c:barChart>
      <c:catAx>
        <c:axId val="2435493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3556352"/>
        <c:crosses val="autoZero"/>
        <c:auto val="1"/>
        <c:lblAlgn val="ctr"/>
        <c:lblOffset val="100"/>
        <c:noMultiLvlLbl val="0"/>
      </c:catAx>
      <c:valAx>
        <c:axId val="243556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243549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32</xdr:row>
      <xdr:rowOff>53975</xdr:rowOff>
    </xdr:from>
    <xdr:to>
      <xdr:col>15</xdr:col>
      <xdr:colOff>899795</xdr:colOff>
      <xdr:row>47</xdr:row>
      <xdr:rowOff>43815</xdr:rowOff>
    </xdr:to>
    <xdr:graphicFrame macro="">
      <xdr:nvGraphicFramePr>
        <xdr:cNvPr id="8" name="图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98425</xdr:rowOff>
    </xdr:from>
    <xdr:to>
      <xdr:col>15</xdr:col>
      <xdr:colOff>842645</xdr:colOff>
      <xdr:row>65</xdr:row>
      <xdr:rowOff>88265</xdr:rowOff>
    </xdr:to>
    <xdr:graphicFrame macro="">
      <xdr:nvGraphicFramePr>
        <xdr:cNvPr id="9" name="图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68</xdr:row>
      <xdr:rowOff>165100</xdr:rowOff>
    </xdr:from>
    <xdr:to>
      <xdr:col>15</xdr:col>
      <xdr:colOff>969645</xdr:colOff>
      <xdr:row>83</xdr:row>
      <xdr:rowOff>154940</xdr:rowOff>
    </xdr:to>
    <xdr:graphicFrame macro="">
      <xdr:nvGraphicFramePr>
        <xdr:cNvPr id="10" name="图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200025</xdr:colOff>
      <xdr:row>86</xdr:row>
      <xdr:rowOff>57150</xdr:rowOff>
    </xdr:from>
    <xdr:to>
      <xdr:col>15</xdr:col>
      <xdr:colOff>1042670</xdr:colOff>
      <xdr:row>101</xdr:row>
      <xdr:rowOff>5715</xdr:rowOff>
    </xdr:to>
    <xdr:graphicFrame macro="">
      <xdr:nvGraphicFramePr>
        <xdr:cNvPr id="11" name="图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125</xdr:row>
      <xdr:rowOff>42862</xdr:rowOff>
    </xdr:from>
    <xdr:to>
      <xdr:col>15</xdr:col>
      <xdr:colOff>862013</xdr:colOff>
      <xdr:row>141</xdr:row>
      <xdr:rowOff>42862</xdr:rowOff>
    </xdr:to>
    <xdr:graphicFrame macro="">
      <xdr:nvGraphicFramePr>
        <xdr:cNvPr id="12" name="图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104</xdr:row>
      <xdr:rowOff>4762</xdr:rowOff>
    </xdr:from>
    <xdr:to>
      <xdr:col>15</xdr:col>
      <xdr:colOff>1228725</xdr:colOff>
      <xdr:row>120</xdr:row>
      <xdr:rowOff>4762</xdr:rowOff>
    </xdr:to>
    <xdr:graphicFrame macro="">
      <xdr:nvGraphicFramePr>
        <xdr:cNvPr id="13" name="图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32</xdr:row>
      <xdr:rowOff>53975</xdr:rowOff>
    </xdr:from>
    <xdr:to>
      <xdr:col>15</xdr:col>
      <xdr:colOff>899795</xdr:colOff>
      <xdr:row>47</xdr:row>
      <xdr:rowOff>43815</xdr:rowOff>
    </xdr:to>
    <xdr:graphicFrame macro="">
      <xdr:nvGraphicFramePr>
        <xdr:cNvPr id="14" name="图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50</xdr:row>
      <xdr:rowOff>98425</xdr:rowOff>
    </xdr:from>
    <xdr:to>
      <xdr:col>15</xdr:col>
      <xdr:colOff>842645</xdr:colOff>
      <xdr:row>65</xdr:row>
      <xdr:rowOff>88265</xdr:rowOff>
    </xdr:to>
    <xdr:graphicFrame macro="">
      <xdr:nvGraphicFramePr>
        <xdr:cNvPr id="15" name="图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127000</xdr:colOff>
      <xdr:row>68</xdr:row>
      <xdr:rowOff>165100</xdr:rowOff>
    </xdr:from>
    <xdr:to>
      <xdr:col>15</xdr:col>
      <xdr:colOff>969645</xdr:colOff>
      <xdr:row>83</xdr:row>
      <xdr:rowOff>154940</xdr:rowOff>
    </xdr:to>
    <xdr:graphicFrame macro="">
      <xdr:nvGraphicFramePr>
        <xdr:cNvPr id="16" name="图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200025</xdr:colOff>
      <xdr:row>86</xdr:row>
      <xdr:rowOff>57150</xdr:rowOff>
    </xdr:from>
    <xdr:to>
      <xdr:col>15</xdr:col>
      <xdr:colOff>1042670</xdr:colOff>
      <xdr:row>101</xdr:row>
      <xdr:rowOff>5715</xdr:rowOff>
    </xdr:to>
    <xdr:graphicFrame macro="">
      <xdr:nvGraphicFramePr>
        <xdr:cNvPr id="17" name="图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125</xdr:row>
      <xdr:rowOff>42862</xdr:rowOff>
    </xdr:from>
    <xdr:to>
      <xdr:col>15</xdr:col>
      <xdr:colOff>862013</xdr:colOff>
      <xdr:row>141</xdr:row>
      <xdr:rowOff>42862</xdr:rowOff>
    </xdr:to>
    <xdr:graphicFrame macro="">
      <xdr:nvGraphicFramePr>
        <xdr:cNvPr id="18" name="图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143</xdr:row>
      <xdr:rowOff>128587</xdr:rowOff>
    </xdr:from>
    <xdr:to>
      <xdr:col>15</xdr:col>
      <xdr:colOff>1028699</xdr:colOff>
      <xdr:row>159</xdr:row>
      <xdr:rowOff>128587</xdr:rowOff>
    </xdr:to>
    <xdr:graphicFrame macro="">
      <xdr:nvGraphicFramePr>
        <xdr:cNvPr id="19" name="图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104</xdr:row>
      <xdr:rowOff>4762</xdr:rowOff>
    </xdr:from>
    <xdr:to>
      <xdr:col>15</xdr:col>
      <xdr:colOff>1228725</xdr:colOff>
      <xdr:row>120</xdr:row>
      <xdr:rowOff>4762</xdr:rowOff>
    </xdr:to>
    <xdr:graphicFrame macro="">
      <xdr:nvGraphicFramePr>
        <xdr:cNvPr id="20" name="图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</xdr:colOff>
      <xdr:row>26</xdr:row>
      <xdr:rowOff>116840</xdr:rowOff>
    </xdr:from>
    <xdr:to>
      <xdr:col>17</xdr:col>
      <xdr:colOff>782320</xdr:colOff>
      <xdr:row>45</xdr:row>
      <xdr:rowOff>154940</xdr:rowOff>
    </xdr:to>
    <xdr:graphicFrame macro="">
      <xdr:nvGraphicFramePr>
        <xdr:cNvPr id="5" name="图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10795</xdr:colOff>
      <xdr:row>47</xdr:row>
      <xdr:rowOff>27305</xdr:rowOff>
    </xdr:from>
    <xdr:to>
      <xdr:col>17</xdr:col>
      <xdr:colOff>743585</xdr:colOff>
      <xdr:row>63</xdr:row>
      <xdr:rowOff>122555</xdr:rowOff>
    </xdr:to>
    <xdr:graphicFrame macro="">
      <xdr:nvGraphicFramePr>
        <xdr:cNvPr id="9" name="图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65</xdr:row>
      <xdr:rowOff>22225</xdr:rowOff>
    </xdr:from>
    <xdr:to>
      <xdr:col>17</xdr:col>
      <xdr:colOff>742950</xdr:colOff>
      <xdr:row>82</xdr:row>
      <xdr:rowOff>97790</xdr:rowOff>
    </xdr:to>
    <xdr:graphicFrame macro="">
      <xdr:nvGraphicFramePr>
        <xdr:cNvPr id="10" name="图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&#28246;&#21335;&#20892;&#19994;&#22823;&#23398;&#23398;&#29983;&#23398;&#20064;&#32426;&#24459;&#26816;&#26597;&#32467;&#26524;&#27719;&#24635;&#34920;&#65288;2017&#24180;&#31179;&#23395;&#23398;&#26399;&#31532;&#20108;&#21608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8246;&#21335;&#20892;&#19994;&#22823;&#23398;&#23398;&#29983;&#23398;&#29983;&#22253;&#21306;&#26085;&#24120;&#31649;&#29702;&#26816;&#26597;&#32467;&#65288;2017&#24180;&#26149;&#23395;&#23398;&#26399;&#31532;&#20108;&#21608;&#65289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湖南农业大学学生日常学习检查得分周汇总（2016秋季学期第一"/>
    </sheetNames>
    <sheetDataSet>
      <sheetData sheetId="0">
        <row r="4">
          <cell r="A4" t="str">
            <v>外语院</v>
          </cell>
          <cell r="B4">
            <v>1</v>
          </cell>
          <cell r="E4">
            <v>0</v>
          </cell>
          <cell r="I4">
            <v>5.5248618784530384E-3</v>
          </cell>
          <cell r="J4">
            <v>0.98694123556002011</v>
          </cell>
          <cell r="L4">
            <v>2.0470829068577278E-3</v>
          </cell>
          <cell r="M4">
            <v>3.5823950870010235E-3</v>
          </cell>
          <cell r="Q4">
            <v>99.085886489201414</v>
          </cell>
        </row>
        <row r="5">
          <cell r="A5" t="str">
            <v>经济院</v>
          </cell>
          <cell r="B5">
            <v>0.99911660777385158</v>
          </cell>
          <cell r="E5">
            <v>0</v>
          </cell>
          <cell r="I5">
            <v>3.95882818685669E-3</v>
          </cell>
          <cell r="J5">
            <v>0.98456057007125886</v>
          </cell>
          <cell r="L5">
            <v>3.6334275333064193E-3</v>
          </cell>
          <cell r="M5">
            <v>2.4222850222042794E-3</v>
          </cell>
          <cell r="Q5">
            <v>98.91040598272663</v>
          </cell>
        </row>
        <row r="6">
          <cell r="A6" t="str">
            <v>理学院</v>
          </cell>
          <cell r="B6">
            <v>0.99911347517730498</v>
          </cell>
          <cell r="E6">
            <v>0</v>
          </cell>
          <cell r="I6">
            <v>0</v>
          </cell>
          <cell r="J6">
            <v>0.98296296296296293</v>
          </cell>
          <cell r="L6">
            <v>6.782215523737754E-3</v>
          </cell>
          <cell r="M6">
            <v>1.1303692539562924E-3</v>
          </cell>
          <cell r="Q6">
            <v>98.798542159180457</v>
          </cell>
        </row>
        <row r="7">
          <cell r="A7" t="str">
            <v>生科院</v>
          </cell>
          <cell r="B7">
            <v>1</v>
          </cell>
          <cell r="E7">
            <v>0</v>
          </cell>
          <cell r="I7">
            <v>4.2392840320301462E-3</v>
          </cell>
          <cell r="J7">
            <v>0.97927461139896377</v>
          </cell>
          <cell r="L7">
            <v>4.830917874396135E-3</v>
          </cell>
          <cell r="M7">
            <v>1.4492753623188406E-3</v>
          </cell>
          <cell r="Q7">
            <v>98.54922279792747</v>
          </cell>
        </row>
        <row r="8">
          <cell r="A8" t="str">
            <v>资环院</v>
          </cell>
          <cell r="B8">
            <v>0.99734748010610075</v>
          </cell>
          <cell r="E8">
            <v>0</v>
          </cell>
          <cell r="I8">
            <v>5.2928722653493299E-3</v>
          </cell>
          <cell r="J8">
            <v>0.97953422724064931</v>
          </cell>
          <cell r="L8">
            <v>4.346251358203549E-3</v>
          </cell>
          <cell r="M8">
            <v>1.4487504527345165E-3</v>
          </cell>
          <cell r="Q8">
            <v>98.54087070790645</v>
          </cell>
        </row>
        <row r="9">
          <cell r="A9" t="str">
            <v>食科院</v>
          </cell>
          <cell r="B9">
            <v>1</v>
          </cell>
          <cell r="E9">
            <v>0</v>
          </cell>
          <cell r="I9">
            <v>2.242152466367713E-3</v>
          </cell>
          <cell r="J9">
            <v>0.96748878923766812</v>
          </cell>
          <cell r="L9">
            <v>4.6457607433217189E-3</v>
          </cell>
          <cell r="M9">
            <v>0</v>
          </cell>
          <cell r="Q9">
            <v>97.724215246636774</v>
          </cell>
        </row>
        <row r="10">
          <cell r="A10" t="str">
            <v>动科院</v>
          </cell>
          <cell r="B10">
            <v>1</v>
          </cell>
          <cell r="E10">
            <v>2.8328611898016999E-3</v>
          </cell>
          <cell r="I10">
            <v>3.8565996740901685E-2</v>
          </cell>
          <cell r="J10">
            <v>0.98098859315589348</v>
          </cell>
          <cell r="L10">
            <v>2.881844380403458E-3</v>
          </cell>
          <cell r="M10">
            <v>1.1527377521613833E-3</v>
          </cell>
          <cell r="Q10">
            <v>97.669201520912537</v>
          </cell>
        </row>
        <row r="11">
          <cell r="A11" t="str">
            <v>公法院</v>
          </cell>
          <cell r="B11">
            <v>0.9993247805536799</v>
          </cell>
          <cell r="E11">
            <v>6.7567567567567571E-4</v>
          </cell>
          <cell r="I11">
            <v>3.5277680754453374E-2</v>
          </cell>
          <cell r="J11">
            <v>0.96507160321341245</v>
          </cell>
          <cell r="L11">
            <v>4.5078888054094664E-3</v>
          </cell>
          <cell r="M11">
            <v>2.6296018031555222E-3</v>
          </cell>
          <cell r="Q11">
            <v>97.548260030475674</v>
          </cell>
        </row>
        <row r="12">
          <cell r="A12" t="str">
            <v>植保院</v>
          </cell>
          <cell r="B12">
            <v>1</v>
          </cell>
          <cell r="E12">
            <v>1.4388489208633094E-3</v>
          </cell>
          <cell r="I12">
            <v>0</v>
          </cell>
          <cell r="J12">
            <v>0.96392572944297084</v>
          </cell>
          <cell r="L12">
            <v>1.0456796917996699E-2</v>
          </cell>
          <cell r="M12">
            <v>5.5035773252614197E-4</v>
          </cell>
          <cell r="Q12">
            <v>97.474801061007952</v>
          </cell>
        </row>
        <row r="13">
          <cell r="A13" t="str">
            <v>农学院</v>
          </cell>
          <cell r="B13">
            <v>1</v>
          </cell>
          <cell r="E13">
            <v>0</v>
          </cell>
          <cell r="I13">
            <v>3.4058160859313596E-3</v>
          </cell>
          <cell r="J13">
            <v>0.95651034844118421</v>
          </cell>
          <cell r="L13">
            <v>5.4975261132490377E-3</v>
          </cell>
          <cell r="M13">
            <v>0</v>
          </cell>
          <cell r="Q13">
            <v>96.955724390882892</v>
          </cell>
        </row>
        <row r="14">
          <cell r="A14" t="str">
            <v>商学院</v>
          </cell>
          <cell r="B14">
            <v>1</v>
          </cell>
          <cell r="E14">
            <v>0</v>
          </cell>
          <cell r="I14">
            <v>5.9186189889025896E-3</v>
          </cell>
          <cell r="J14">
            <v>0.9546239210850801</v>
          </cell>
          <cell r="L14">
            <v>4.419027813880946E-3</v>
          </cell>
          <cell r="M14">
            <v>7.7982843774369642E-4</v>
          </cell>
          <cell r="Q14">
            <v>96.823674475955613</v>
          </cell>
        </row>
        <row r="15">
          <cell r="A15" t="str">
            <v>体艺院</v>
          </cell>
          <cell r="B15">
            <v>0.99690721649484537</v>
          </cell>
          <cell r="E15">
            <v>1.2409513960703205E-2</v>
          </cell>
          <cell r="I15">
            <v>0</v>
          </cell>
          <cell r="J15">
            <v>0.95329341317365268</v>
          </cell>
          <cell r="L15">
            <v>5.0251256281407036E-3</v>
          </cell>
          <cell r="M15">
            <v>0</v>
          </cell>
          <cell r="Q15">
            <v>96.699611087104145</v>
          </cell>
        </row>
        <row r="16">
          <cell r="A16" t="str">
            <v>动医院</v>
          </cell>
          <cell r="B16">
            <v>1</v>
          </cell>
          <cell r="E16">
            <v>0</v>
          </cell>
          <cell r="I16">
            <v>6.3106796116504851E-3</v>
          </cell>
          <cell r="J16">
            <v>0.94902912621359226</v>
          </cell>
          <cell r="L16">
            <v>2.5746652935118436E-3</v>
          </cell>
          <cell r="M16">
            <v>2.5746652935118436E-3</v>
          </cell>
          <cell r="Q16">
            <v>96.432038834951456</v>
          </cell>
        </row>
        <row r="17">
          <cell r="A17" t="str">
            <v>工学院</v>
          </cell>
          <cell r="B17">
            <v>1</v>
          </cell>
          <cell r="E17">
            <v>0</v>
          </cell>
          <cell r="I17">
            <v>3.6800000000000001E-3</v>
          </cell>
          <cell r="J17">
            <v>0.94752000000000003</v>
          </cell>
          <cell r="L17">
            <v>9.1540939142227499E-3</v>
          </cell>
          <cell r="M17">
            <v>3.1172069825436408E-4</v>
          </cell>
          <cell r="Q17">
            <v>96.326400000000007</v>
          </cell>
        </row>
        <row r="18">
          <cell r="A18" t="str">
            <v>教育院</v>
          </cell>
          <cell r="B18">
            <v>1</v>
          </cell>
          <cell r="E18">
            <v>8.8495575221238937E-4</v>
          </cell>
          <cell r="I18">
            <v>4.8875855327468231E-3</v>
          </cell>
          <cell r="J18">
            <v>0.95438253502769632</v>
          </cell>
          <cell r="L18">
            <v>4.4612216884008238E-3</v>
          </cell>
          <cell r="M18">
            <v>0</v>
          </cell>
          <cell r="Q18">
            <v>95.806777451938743</v>
          </cell>
        </row>
        <row r="19">
          <cell r="A19" t="str">
            <v>国际院</v>
          </cell>
          <cell r="B19">
            <v>0.98697916666666663</v>
          </cell>
          <cell r="E19">
            <v>1.3192612137203166E-3</v>
          </cell>
          <cell r="I19">
            <v>6.653992395437262E-3</v>
          </cell>
          <cell r="J19">
            <v>0.93821292775665399</v>
          </cell>
          <cell r="L19">
            <v>1.3775510204081633E-2</v>
          </cell>
          <cell r="M19">
            <v>0</v>
          </cell>
          <cell r="Q19">
            <v>95.544696609632453</v>
          </cell>
        </row>
        <row r="20">
          <cell r="A20" t="str">
            <v>园艺院</v>
          </cell>
          <cell r="B20">
            <v>0.99916457811194648</v>
          </cell>
          <cell r="E20">
            <v>0</v>
          </cell>
          <cell r="I20">
            <v>1.4229811454998221E-3</v>
          </cell>
          <cell r="J20">
            <v>0.93418712202063325</v>
          </cell>
          <cell r="L20">
            <v>8.771929824561403E-3</v>
          </cell>
          <cell r="M20">
            <v>4.195270785659802E-3</v>
          </cell>
          <cell r="Q20">
            <v>95.38474432256379</v>
          </cell>
        </row>
        <row r="21">
          <cell r="A21" t="str">
            <v>信息院</v>
          </cell>
          <cell r="B21">
            <v>0.9967866323907455</v>
          </cell>
          <cell r="E21">
            <v>6.4474532559638943E-4</v>
          </cell>
          <cell r="I21">
            <v>1.9230769230769232E-3</v>
          </cell>
          <cell r="J21">
            <v>0.9194444444444444</v>
          </cell>
          <cell r="L21">
            <v>6.287843502561714E-3</v>
          </cell>
          <cell r="M21">
            <v>2.7945971122496508E-3</v>
          </cell>
          <cell r="Q21">
            <v>94.328977435018572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湖南农业大学学生文明宿舍检查（第二周）"/>
      <sheetName val="第二周院队综合考核表"/>
    </sheetNames>
    <sheetDataSet>
      <sheetData sheetId="0">
        <row r="4">
          <cell r="A4" t="str">
            <v>外语</v>
          </cell>
          <cell r="D4">
            <v>1</v>
          </cell>
          <cell r="L4">
            <v>1</v>
          </cell>
          <cell r="P4">
            <v>98</v>
          </cell>
        </row>
        <row r="5">
          <cell r="A5" t="str">
            <v>农学</v>
          </cell>
          <cell r="D5">
            <v>1</v>
          </cell>
          <cell r="L5">
            <v>0.86060606060606104</v>
          </cell>
          <cell r="P5">
            <v>97.58</v>
          </cell>
        </row>
        <row r="6">
          <cell r="A6" t="str">
            <v>公法</v>
          </cell>
          <cell r="D6">
            <v>1</v>
          </cell>
          <cell r="L6">
            <v>0.99212598425196896</v>
          </cell>
          <cell r="P6">
            <v>97.31</v>
          </cell>
        </row>
        <row r="7">
          <cell r="A7" t="str">
            <v>植保</v>
          </cell>
          <cell r="D7">
            <v>1</v>
          </cell>
          <cell r="L7">
            <v>0.98913043478260898</v>
          </cell>
          <cell r="P7">
            <v>97</v>
          </cell>
        </row>
        <row r="8">
          <cell r="A8" t="str">
            <v>食科</v>
          </cell>
          <cell r="D8">
            <v>1</v>
          </cell>
          <cell r="L8">
            <v>1</v>
          </cell>
          <cell r="P8">
            <v>96.76</v>
          </cell>
        </row>
        <row r="9">
          <cell r="A9" t="str">
            <v>工学</v>
          </cell>
          <cell r="D9">
            <v>1</v>
          </cell>
          <cell r="L9">
            <v>0.95964125560538105</v>
          </cell>
          <cell r="P9">
            <v>96.21</v>
          </cell>
        </row>
        <row r="10">
          <cell r="A10" t="str">
            <v>动医</v>
          </cell>
          <cell r="D10">
            <v>1</v>
          </cell>
          <cell r="L10">
            <v>0.99378881987577605</v>
          </cell>
          <cell r="P10">
            <v>96.18</v>
          </cell>
        </row>
        <row r="11">
          <cell r="A11" t="str">
            <v>园艺</v>
          </cell>
          <cell r="D11">
            <v>1</v>
          </cell>
          <cell r="L11">
            <v>0.90909090909090895</v>
          </cell>
          <cell r="P11">
            <v>96.14</v>
          </cell>
        </row>
        <row r="12">
          <cell r="A12" t="str">
            <v>教育</v>
          </cell>
          <cell r="D12">
            <v>1</v>
          </cell>
          <cell r="L12">
            <v>0.96954314720812196</v>
          </cell>
          <cell r="P12">
            <v>96.08</v>
          </cell>
        </row>
        <row r="13">
          <cell r="A13" t="str">
            <v>信息</v>
          </cell>
          <cell r="D13">
            <v>1</v>
          </cell>
          <cell r="L13">
            <v>0.94972067039106101</v>
          </cell>
          <cell r="P13">
            <v>96</v>
          </cell>
        </row>
        <row r="14">
          <cell r="A14" t="str">
            <v>动科</v>
          </cell>
          <cell r="D14">
            <v>1</v>
          </cell>
          <cell r="L14">
            <v>0.97142857142857097</v>
          </cell>
          <cell r="P14">
            <v>95.95</v>
          </cell>
        </row>
        <row r="15">
          <cell r="A15" t="str">
            <v>商学</v>
          </cell>
          <cell r="D15">
            <v>1</v>
          </cell>
          <cell r="L15">
            <v>0.99406528189911003</v>
          </cell>
          <cell r="P15">
            <v>95.01</v>
          </cell>
        </row>
        <row r="16">
          <cell r="A16" t="str">
            <v>生科</v>
          </cell>
          <cell r="D16">
            <v>0.96428571428571397</v>
          </cell>
          <cell r="L16">
            <v>1</v>
          </cell>
          <cell r="P16">
            <v>94.18</v>
          </cell>
        </row>
        <row r="17">
          <cell r="A17" t="str">
            <v>经济</v>
          </cell>
          <cell r="D17">
            <v>0.97222222222222199</v>
          </cell>
          <cell r="L17">
            <v>0.99137931034482796</v>
          </cell>
          <cell r="P17">
            <v>94.06</v>
          </cell>
        </row>
        <row r="18">
          <cell r="A18" t="str">
            <v>理学</v>
          </cell>
          <cell r="D18">
            <v>1</v>
          </cell>
          <cell r="L18">
            <v>0.88888888888888895</v>
          </cell>
          <cell r="P18">
            <v>94</v>
          </cell>
        </row>
        <row r="19">
          <cell r="A19" t="str">
            <v>资环</v>
          </cell>
          <cell r="D19">
            <v>0.90909090909090895</v>
          </cell>
          <cell r="L19">
            <v>0.96449704142011805</v>
          </cell>
          <cell r="P19">
            <v>93.35</v>
          </cell>
        </row>
        <row r="20">
          <cell r="A20" t="str">
            <v>国际</v>
          </cell>
          <cell r="D20">
            <v>0.625</v>
          </cell>
          <cell r="L20">
            <v>1</v>
          </cell>
          <cell r="P20">
            <v>93.29</v>
          </cell>
        </row>
        <row r="21">
          <cell r="A21" t="str">
            <v>体艺</v>
          </cell>
          <cell r="D21">
            <v>0.77777777777777801</v>
          </cell>
          <cell r="L21">
            <v>0.98148148148148195</v>
          </cell>
          <cell r="P21">
            <v>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A4" sqref="A4:L21"/>
    </sheetView>
  </sheetViews>
  <sheetFormatPr defaultColWidth="9" defaultRowHeight="13.5"/>
  <cols>
    <col min="2" max="3" width="9.375" bestFit="1" customWidth="1"/>
    <col min="4" max="4" width="13.125" bestFit="1" customWidth="1"/>
    <col min="5" max="5" width="10.125" customWidth="1"/>
    <col min="14" max="14" width="12.625"/>
    <col min="16" max="16" width="12.625"/>
  </cols>
  <sheetData>
    <row r="1" spans="1:12" s="5" customFormat="1" ht="20.25">
      <c r="A1" s="87" t="s">
        <v>104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s="5" customFormat="1" ht="18.75">
      <c r="A2" s="89" t="s">
        <v>0</v>
      </c>
      <c r="B2" s="89" t="s">
        <v>1</v>
      </c>
      <c r="C2" s="90"/>
      <c r="D2" s="90"/>
      <c r="E2" s="90"/>
      <c r="F2" s="89" t="s">
        <v>2</v>
      </c>
      <c r="G2" s="89"/>
      <c r="H2" s="89"/>
      <c r="I2" s="89"/>
      <c r="J2" s="89"/>
      <c r="K2" s="89" t="s">
        <v>3</v>
      </c>
      <c r="L2" s="89" t="s">
        <v>4</v>
      </c>
    </row>
    <row r="3" spans="1:12" s="5" customFormat="1" ht="22.5">
      <c r="A3" s="89"/>
      <c r="B3" s="1" t="s">
        <v>5</v>
      </c>
      <c r="C3" s="47" t="s">
        <v>58</v>
      </c>
      <c r="D3" s="4" t="s">
        <v>6</v>
      </c>
      <c r="E3" s="6" t="s">
        <v>7</v>
      </c>
      <c r="F3" s="46" t="s">
        <v>57</v>
      </c>
      <c r="G3" s="46" t="s">
        <v>56</v>
      </c>
      <c r="H3" s="4" t="s">
        <v>9</v>
      </c>
      <c r="I3" s="4" t="s">
        <v>10</v>
      </c>
      <c r="J3" s="4" t="s">
        <v>11</v>
      </c>
      <c r="K3" s="89"/>
      <c r="L3" s="89"/>
    </row>
    <row r="4" spans="1:12" s="5" customFormat="1" ht="13.5" customHeight="1">
      <c r="A4" s="2" t="s">
        <v>12</v>
      </c>
      <c r="B4" s="48">
        <f>VLOOKUP(A4,附表二,4,0)</f>
        <v>1</v>
      </c>
      <c r="C4" s="48">
        <f>VLOOKUP(A4,附表二,11,0)</f>
        <v>0.9</v>
      </c>
      <c r="D4" s="49">
        <v>10</v>
      </c>
      <c r="E4" s="49">
        <f>VLOOKUP(A4,附表二,15,0)</f>
        <v>6.95</v>
      </c>
      <c r="F4" s="50">
        <f>VLOOKUP(A4,表一,2,0)</f>
        <v>1</v>
      </c>
      <c r="G4" s="48">
        <f>VLOOKUP(A4,附表一,10,0)</f>
        <v>0.98098859315589348</v>
      </c>
      <c r="H4" s="13">
        <f>VLOOKUP(A4,附表一,9,0)</f>
        <v>3.8565996740901685E-2</v>
      </c>
      <c r="I4" s="51">
        <f>VLOOKUP(A4,附表一,12,0)</f>
        <v>2.881844380403458E-3</v>
      </c>
      <c r="J4" s="18">
        <f>VLOOKUP(A4,附表一,15,0)</f>
        <v>19</v>
      </c>
      <c r="K4" s="52">
        <f>VLOOKUP(A4,附表一,17,0)+VLOOKUP(A4,附表二,16,0)</f>
        <v>193.61920152091255</v>
      </c>
      <c r="L4" s="53">
        <f>RANK(K4,$K$4:$K$21,0)</f>
        <v>6</v>
      </c>
    </row>
    <row r="5" spans="1:12" s="5" customFormat="1">
      <c r="A5" s="2" t="s">
        <v>13</v>
      </c>
      <c r="B5" s="48">
        <f>VLOOKUP(A5,附表二,4,0)</f>
        <v>1</v>
      </c>
      <c r="C5" s="48">
        <f>VLOOKUP(A5,附表二,11,0)</f>
        <v>1</v>
      </c>
      <c r="D5" s="49">
        <v>10</v>
      </c>
      <c r="E5" s="49">
        <f>VLOOKUP(A5,附表二,15,0)</f>
        <v>6.18</v>
      </c>
      <c r="F5" s="50">
        <f>VLOOKUP(A5,表一,2,0)</f>
        <v>1</v>
      </c>
      <c r="G5" s="48">
        <f>VLOOKUP(A5,附表一,10,0)</f>
        <v>0.94902912621359226</v>
      </c>
      <c r="H5" s="13">
        <f>VLOOKUP(A5,附表一,9,0)</f>
        <v>6.3106796116504851E-3</v>
      </c>
      <c r="I5" s="51">
        <f>VLOOKUP(A5,附表一,12,0)</f>
        <v>2.5746652935118436E-3</v>
      </c>
      <c r="J5" s="18">
        <f>VLOOKUP(A5,附表一,15,0)</f>
        <v>20</v>
      </c>
      <c r="K5" s="52">
        <f>VLOOKUP(A5,附表一,17,0)+VLOOKUP(A5,附表二,16,0)</f>
        <v>192.61203883495148</v>
      </c>
      <c r="L5" s="53">
        <f>RANK(K5,$K$4:$K$21,0)</f>
        <v>10</v>
      </c>
    </row>
    <row r="6" spans="1:12" s="5" customFormat="1">
      <c r="A6" s="2" t="s">
        <v>14</v>
      </c>
      <c r="B6" s="48">
        <f>VLOOKUP(A6,附表二,4,0)</f>
        <v>1</v>
      </c>
      <c r="C6" s="48">
        <f>VLOOKUP(A6,附表二,11,0)</f>
        <v>1</v>
      </c>
      <c r="D6" s="49">
        <v>10</v>
      </c>
      <c r="E6" s="49">
        <f>VLOOKUP(A6,附表二,15,0)</f>
        <v>6.21</v>
      </c>
      <c r="F6" s="50">
        <f>VLOOKUP(A6,表一,2,0)</f>
        <v>1</v>
      </c>
      <c r="G6" s="48">
        <f>VLOOKUP(A6,附表一,10,0)</f>
        <v>0.94752000000000003</v>
      </c>
      <c r="H6" s="13">
        <f>VLOOKUP(A6,附表一,9,0)</f>
        <v>3.6800000000000001E-3</v>
      </c>
      <c r="I6" s="51">
        <f>VLOOKUP(A6,附表一,12,0)</f>
        <v>9.1540939142227499E-3</v>
      </c>
      <c r="J6" s="18">
        <f>VLOOKUP(A6,附表一,15,0)</f>
        <v>20</v>
      </c>
      <c r="K6" s="52">
        <f>VLOOKUP(A6,附表一,17,0)+VLOOKUP(A6,附表二,16,0)</f>
        <v>192.53640000000001</v>
      </c>
      <c r="L6" s="53">
        <f>RANK(K6,$K$4:$K$21,0)</f>
        <v>11</v>
      </c>
    </row>
    <row r="7" spans="1:12" s="5" customFormat="1">
      <c r="A7" s="2" t="s">
        <v>15</v>
      </c>
      <c r="B7" s="48">
        <f>VLOOKUP(A7,附表二,4,0)</f>
        <v>1</v>
      </c>
      <c r="C7" s="48">
        <f>VLOOKUP(A7,附表二,11,0)</f>
        <v>1</v>
      </c>
      <c r="D7" s="49">
        <v>10</v>
      </c>
      <c r="E7" s="49">
        <f>VLOOKUP(A7,附表二,15,0)</f>
        <v>7.31</v>
      </c>
      <c r="F7" s="50">
        <f>VLOOKUP(A7,表一,2,0)</f>
        <v>0.9993247805536799</v>
      </c>
      <c r="G7" s="48">
        <f>VLOOKUP(A7,附表一,10,0)</f>
        <v>0.96507160321341245</v>
      </c>
      <c r="H7" s="13">
        <f>VLOOKUP(A7,附表一,9,0)</f>
        <v>3.5277680754453374E-2</v>
      </c>
      <c r="I7" s="51">
        <f>VLOOKUP(A7,附表一,12,0)</f>
        <v>4.5078888054094664E-3</v>
      </c>
      <c r="J7" s="18">
        <f>VLOOKUP(A7,附表一,15,0)</f>
        <v>20</v>
      </c>
      <c r="K7" s="52">
        <f>VLOOKUP(A7,附表一,17,0)+VLOOKUP(A7,附表二,16,0)</f>
        <v>194.85826003047566</v>
      </c>
      <c r="L7" s="53">
        <f>RANK(K7,$K$4:$K$21,0)</f>
        <v>2</v>
      </c>
    </row>
    <row r="8" spans="1:12" s="5" customFormat="1">
      <c r="A8" s="2" t="s">
        <v>16</v>
      </c>
      <c r="B8" s="48">
        <f>VLOOKUP(A8,附表二,4,0)</f>
        <v>0.625</v>
      </c>
      <c r="C8" s="48">
        <f>VLOOKUP(A8,附表二,11,0)</f>
        <v>1</v>
      </c>
      <c r="D8" s="49">
        <v>10</v>
      </c>
      <c r="E8" s="49">
        <f>VLOOKUP(A8,附表二,15,0)</f>
        <v>6.29</v>
      </c>
      <c r="F8" s="50">
        <f>VLOOKUP(A8,表一,2,0)</f>
        <v>0.98697916666666663</v>
      </c>
      <c r="G8" s="48">
        <f>VLOOKUP(A8,附表一,10,0)</f>
        <v>0.93821292775665399</v>
      </c>
      <c r="H8" s="13">
        <f>VLOOKUP(A8,附表一,9,0)</f>
        <v>6.653992395437262E-3</v>
      </c>
      <c r="I8" s="51">
        <f>VLOOKUP(A8,附表一,12,0)</f>
        <v>1.3775510204081633E-2</v>
      </c>
      <c r="J8" s="18">
        <f>VLOOKUP(A8,附表一,15,0)</f>
        <v>20</v>
      </c>
      <c r="K8" s="52">
        <f>VLOOKUP(A8,附表一,17,0)+VLOOKUP(A8,附表二,16,0)</f>
        <v>188.83469660963246</v>
      </c>
      <c r="L8" s="53">
        <f>RANK(K8,$K$4:$K$21,0)</f>
        <v>17</v>
      </c>
    </row>
    <row r="9" spans="1:12" s="5" customFormat="1">
      <c r="A9" s="2" t="s">
        <v>17</v>
      </c>
      <c r="B9" s="48">
        <f>VLOOKUP(A9,附表二,4,0)</f>
        <v>1</v>
      </c>
      <c r="C9" s="48">
        <f>VLOOKUP(A9,附表二,11,0)</f>
        <v>1</v>
      </c>
      <c r="D9" s="49">
        <v>10</v>
      </c>
      <c r="E9" s="49">
        <f>VLOOKUP(A9,附表二,15,0)</f>
        <v>6.08</v>
      </c>
      <c r="F9" s="50">
        <f>VLOOKUP(A9,表一,2,0)</f>
        <v>1</v>
      </c>
      <c r="G9" s="48">
        <f>VLOOKUP(A9,附表一,10,0)</f>
        <v>0.95438253502769632</v>
      </c>
      <c r="H9" s="13">
        <f>VLOOKUP(A9,附表一,9,0)</f>
        <v>4.8875855327468231E-3</v>
      </c>
      <c r="I9" s="51">
        <f>VLOOKUP(A9,附表一,12,0)</f>
        <v>4.4612216884008238E-3</v>
      </c>
      <c r="J9" s="18">
        <f>VLOOKUP(A9,附表一,15,0)</f>
        <v>19</v>
      </c>
      <c r="K9" s="52">
        <f>VLOOKUP(A9,附表一,17,0)+VLOOKUP(A9,附表二,16,0)</f>
        <v>191.88677745193874</v>
      </c>
      <c r="L9" s="53">
        <f>RANK(K9,$K$4:$K$21,0)</f>
        <v>13</v>
      </c>
    </row>
    <row r="10" spans="1:12" s="5" customFormat="1">
      <c r="A10" s="2" t="s">
        <v>18</v>
      </c>
      <c r="B10" s="48">
        <f>VLOOKUP(A10,附表二,4,0)</f>
        <v>0.97222222222222199</v>
      </c>
      <c r="C10" s="48">
        <f>VLOOKUP(A10,附表二,11,0)</f>
        <v>0.92307692307692302</v>
      </c>
      <c r="D10" s="49">
        <v>10</v>
      </c>
      <c r="E10" s="49">
        <f>VLOOKUP(A10,附表二,15,0)</f>
        <v>6.06</v>
      </c>
      <c r="F10" s="50">
        <f>VLOOKUP(A10,表一,2,0)</f>
        <v>0.99911660777385158</v>
      </c>
      <c r="G10" s="48">
        <f>VLOOKUP(A10,附表一,10,0)</f>
        <v>0.98456057007125886</v>
      </c>
      <c r="H10" s="13">
        <f>VLOOKUP(A10,附表一,9,0)</f>
        <v>3.95882818685669E-3</v>
      </c>
      <c r="I10" s="51">
        <f>VLOOKUP(A10,附表一,12,0)</f>
        <v>3.6334275333064193E-3</v>
      </c>
      <c r="J10" s="18">
        <f>VLOOKUP(A10,附表一,15,0)</f>
        <v>20</v>
      </c>
      <c r="K10" s="52">
        <f>VLOOKUP(A10,附表一,17,0)+VLOOKUP(A10,附表二,16,0)</f>
        <v>192.97040598272662</v>
      </c>
      <c r="L10" s="53">
        <f>RANK(K10,$K$4:$K$21,0)</f>
        <v>7</v>
      </c>
    </row>
    <row r="11" spans="1:12" s="5" customFormat="1">
      <c r="A11" s="3" t="s">
        <v>19</v>
      </c>
      <c r="B11" s="48">
        <f>VLOOKUP(A11,附表二,4,0)</f>
        <v>1</v>
      </c>
      <c r="C11" s="48">
        <f>VLOOKUP(A11,附表二,11,0)</f>
        <v>0.90909090909090895</v>
      </c>
      <c r="D11" s="49">
        <v>10</v>
      </c>
      <c r="E11" s="49">
        <f>VLOOKUP(A11,附表二,15,0)</f>
        <v>5</v>
      </c>
      <c r="F11" s="50">
        <f>VLOOKUP(A11,表一,2,0)</f>
        <v>0.99911347517730498</v>
      </c>
      <c r="G11" s="48">
        <f>VLOOKUP(A11,附表一,10,0)</f>
        <v>0.98296296296296293</v>
      </c>
      <c r="H11" s="13">
        <f>VLOOKUP(A11,附表一,9,0)</f>
        <v>0</v>
      </c>
      <c r="I11" s="51">
        <f>VLOOKUP(A11,附表一,12,0)</f>
        <v>6.782215523737754E-3</v>
      </c>
      <c r="J11" s="18">
        <f>VLOOKUP(A11,附表一,15,0)</f>
        <v>20</v>
      </c>
      <c r="K11" s="52">
        <f>VLOOKUP(A11,附表一,17,0)+VLOOKUP(A11,附表二,16,0)</f>
        <v>192.79854215918044</v>
      </c>
      <c r="L11" s="53">
        <f>RANK(K11,$K$4:$K$21,0)</f>
        <v>8</v>
      </c>
    </row>
    <row r="12" spans="1:12" s="5" customFormat="1">
      <c r="A12" s="2" t="s">
        <v>20</v>
      </c>
      <c r="B12" s="48">
        <f>VLOOKUP(A12,附表二,4,0)</f>
        <v>1</v>
      </c>
      <c r="C12" s="48">
        <f>VLOOKUP(A12,附表二,11,0)</f>
        <v>1</v>
      </c>
      <c r="D12" s="49">
        <v>10</v>
      </c>
      <c r="E12" s="49">
        <f>VLOOKUP(A12,附表二,15,0)</f>
        <v>7.58</v>
      </c>
      <c r="F12" s="50">
        <f>VLOOKUP(A12,表一,2,0)</f>
        <v>1</v>
      </c>
      <c r="G12" s="48">
        <f>VLOOKUP(A12,附表一,10,0)</f>
        <v>0.95651034844118421</v>
      </c>
      <c r="H12" s="13">
        <f>VLOOKUP(A12,附表一,9,0)</f>
        <v>3.4058160859313596E-3</v>
      </c>
      <c r="I12" s="51">
        <f>VLOOKUP(A12,附表一,12,0)</f>
        <v>5.4975261132490377E-3</v>
      </c>
      <c r="J12" s="18">
        <f>VLOOKUP(A12,附表一,15,0)</f>
        <v>20</v>
      </c>
      <c r="K12" s="52">
        <f>VLOOKUP(A12,附表一,17,0)+VLOOKUP(A12,附表二,16,0)</f>
        <v>194.53572439088288</v>
      </c>
      <c r="L12" s="53">
        <f>RANK(K12,$K$4:$K$21,0)</f>
        <v>3</v>
      </c>
    </row>
    <row r="13" spans="1:12" s="5" customFormat="1">
      <c r="A13" s="2" t="s">
        <v>21</v>
      </c>
      <c r="B13" s="48">
        <f>VLOOKUP(A13,附表二,4,0)</f>
        <v>1</v>
      </c>
      <c r="C13" s="48">
        <f>VLOOKUP(A13,附表二,11,0)</f>
        <v>0.85714285714285698</v>
      </c>
      <c r="D13" s="49">
        <v>10</v>
      </c>
      <c r="E13" s="49">
        <f>VLOOKUP(A13,附表二,15,0)</f>
        <v>6.01</v>
      </c>
      <c r="F13" s="50">
        <f>VLOOKUP(A13,表一,2,0)</f>
        <v>1</v>
      </c>
      <c r="G13" s="48">
        <f>VLOOKUP(A13,附表一,10,0)</f>
        <v>0.9546239210850801</v>
      </c>
      <c r="H13" s="13">
        <f>VLOOKUP(A13,附表一,9,0)</f>
        <v>5.9186189889025896E-3</v>
      </c>
      <c r="I13" s="51">
        <f>VLOOKUP(A13,附表一,12,0)</f>
        <v>4.419027813880946E-3</v>
      </c>
      <c r="J13" s="18">
        <f>VLOOKUP(A13,附表一,15,0)</f>
        <v>20</v>
      </c>
      <c r="K13" s="52">
        <f>VLOOKUP(A13,附表一,17,0)+VLOOKUP(A13,附表二,16,0)</f>
        <v>191.8336744759556</v>
      </c>
      <c r="L13" s="53">
        <f>RANK(K13,$K$4:$K$21,0)</f>
        <v>14</v>
      </c>
    </row>
    <row r="14" spans="1:12" s="5" customFormat="1">
      <c r="A14" s="2" t="s">
        <v>22</v>
      </c>
      <c r="B14" s="48">
        <f>VLOOKUP(A14,附表二,4,0)</f>
        <v>0.96428571428571397</v>
      </c>
      <c r="C14" s="48">
        <f>VLOOKUP(A14,附表二,11,0)</f>
        <v>1</v>
      </c>
      <c r="D14" s="49">
        <v>10</v>
      </c>
      <c r="E14" s="49">
        <f>VLOOKUP(A14,附表二,15,0)</f>
        <v>5.18</v>
      </c>
      <c r="F14" s="50">
        <f>VLOOKUP(A14,表一,2,0)</f>
        <v>1</v>
      </c>
      <c r="G14" s="48">
        <f>VLOOKUP(A14,附表一,10,0)</f>
        <v>0.97927461139896377</v>
      </c>
      <c r="H14" s="13">
        <f>VLOOKUP(A14,附表一,9,0)</f>
        <v>4.2392840320301462E-3</v>
      </c>
      <c r="I14" s="51">
        <f>VLOOKUP(A14,附表一,12,0)</f>
        <v>4.830917874396135E-3</v>
      </c>
      <c r="J14" s="18">
        <f>VLOOKUP(A14,附表一,15,0)</f>
        <v>20</v>
      </c>
      <c r="K14" s="52">
        <f>VLOOKUP(A14,附表一,17,0)+VLOOKUP(A14,附表二,16,0)</f>
        <v>192.72922279792749</v>
      </c>
      <c r="L14" s="53">
        <f>RANK(K14,$K$4:$K$21,0)</f>
        <v>9</v>
      </c>
    </row>
    <row r="15" spans="1:12" s="5" customFormat="1">
      <c r="A15" s="2" t="s">
        <v>23</v>
      </c>
      <c r="B15" s="48">
        <f>VLOOKUP(A15,附表二,4,0)</f>
        <v>1</v>
      </c>
      <c r="C15" s="48">
        <f>VLOOKUP(A15,附表二,11,0)</f>
        <v>1</v>
      </c>
      <c r="D15" s="49">
        <v>10</v>
      </c>
      <c r="E15" s="49">
        <f>VLOOKUP(A15,附表二,15,0)</f>
        <v>6.76</v>
      </c>
      <c r="F15" s="50">
        <f>VLOOKUP(A15,表一,2,0)</f>
        <v>1</v>
      </c>
      <c r="G15" s="48">
        <f>VLOOKUP(A15,附表一,10,0)</f>
        <v>0.96748878923766812</v>
      </c>
      <c r="H15" s="13">
        <f>VLOOKUP(A15,附表一,9,0)</f>
        <v>2.242152466367713E-3</v>
      </c>
      <c r="I15" s="51">
        <f>VLOOKUP(A15,附表一,12,0)</f>
        <v>4.6457607433217189E-3</v>
      </c>
      <c r="J15" s="18">
        <f>VLOOKUP(A15,附表一,15,0)</f>
        <v>20</v>
      </c>
      <c r="K15" s="52">
        <f>VLOOKUP(A15,附表一,17,0)+VLOOKUP(A15,附表二,16,0)</f>
        <v>194.48421524663678</v>
      </c>
      <c r="L15" s="53">
        <f>RANK(K15,$K$4:$K$21,0)</f>
        <v>4</v>
      </c>
    </row>
    <row r="16" spans="1:12" s="5" customFormat="1">
      <c r="A16" s="2" t="s">
        <v>24</v>
      </c>
      <c r="B16" s="48">
        <f>VLOOKUP(A16,附表二,4,0)</f>
        <v>0.77777777777777801</v>
      </c>
      <c r="C16" s="48">
        <f>VLOOKUP(A16,附表二,11,0)</f>
        <v>0.8</v>
      </c>
      <c r="D16" s="49">
        <v>10</v>
      </c>
      <c r="E16" s="49">
        <f>VLOOKUP(A16,附表二,15,0)</f>
        <v>5</v>
      </c>
      <c r="F16" s="50">
        <f>VLOOKUP(A16,表一,2,0)</f>
        <v>0.99690721649484537</v>
      </c>
      <c r="G16" s="48">
        <f>VLOOKUP(A16,附表一,10,0)</f>
        <v>0.95329341317365268</v>
      </c>
      <c r="H16" s="13">
        <f>VLOOKUP(A16,附表一,9,0)</f>
        <v>0</v>
      </c>
      <c r="I16" s="51">
        <f>VLOOKUP(A16,附表一,12,0)</f>
        <v>5.0251256281407036E-3</v>
      </c>
      <c r="J16" s="18">
        <f>VLOOKUP(A16,附表一,15,0)</f>
        <v>20</v>
      </c>
      <c r="K16" s="52">
        <f>VLOOKUP(A16,附表一,17,0)+VLOOKUP(A16,附表二,16,0)</f>
        <v>185.69961108710413</v>
      </c>
      <c r="L16" s="53">
        <f>RANK(K16,$K$4:$K$21,0)</f>
        <v>18</v>
      </c>
    </row>
    <row r="17" spans="1:12" s="5" customFormat="1">
      <c r="A17" s="2" t="s">
        <v>25</v>
      </c>
      <c r="B17" s="48">
        <f>VLOOKUP(A17,附表二,4,0)</f>
        <v>1</v>
      </c>
      <c r="C17" s="48">
        <f>VLOOKUP(A17,附表二,11,0)</f>
        <v>1</v>
      </c>
      <c r="D17" s="49">
        <v>10</v>
      </c>
      <c r="E17" s="49">
        <f>VLOOKUP(A17,附表二,15,0)</f>
        <v>8</v>
      </c>
      <c r="F17" s="50">
        <f>VLOOKUP(A17,湖南农业大学学生日常学习检查得分周汇总_2017春季学期第二周,2,0)</f>
        <v>1</v>
      </c>
      <c r="G17" s="48">
        <f>VLOOKUP(A17,附表一,10,0)</f>
        <v>0.98694123556002011</v>
      </c>
      <c r="H17" s="13">
        <f>VLOOKUP(A17,附表一,9,0)</f>
        <v>5.5248618784530384E-3</v>
      </c>
      <c r="I17" s="51">
        <f>VLOOKUP(A17,附表一,12,0)</f>
        <v>2.0470829068577278E-3</v>
      </c>
      <c r="J17" s="18">
        <f>VLOOKUP(A17,附表一,15,0)</f>
        <v>20</v>
      </c>
      <c r="K17" s="52">
        <f>VLOOKUP(A17,附表一,17,0)+VLOOKUP(A17,附表二,16,0)</f>
        <v>197.08588648920141</v>
      </c>
      <c r="L17" s="53">
        <f>RANK(K17,$K$4:$K$21,0)</f>
        <v>1</v>
      </c>
    </row>
    <row r="18" spans="1:12" s="5" customFormat="1">
      <c r="A18" s="2" t="s">
        <v>26</v>
      </c>
      <c r="B18" s="48">
        <f>VLOOKUP(A18,附表二,4,0)</f>
        <v>1</v>
      </c>
      <c r="C18" s="48">
        <f>VLOOKUP(A18,附表二,11,0)</f>
        <v>1</v>
      </c>
      <c r="D18" s="49">
        <v>10</v>
      </c>
      <c r="E18" s="49">
        <f>VLOOKUP(A18,附表二,15,0)</f>
        <v>6</v>
      </c>
      <c r="F18" s="50">
        <f>VLOOKUP(A18,表一,2,0)</f>
        <v>0.9967866323907455</v>
      </c>
      <c r="G18" s="48">
        <f>VLOOKUP(A18,附表一,10,0)</f>
        <v>0.9194444444444444</v>
      </c>
      <c r="H18" s="13">
        <f>VLOOKUP(A18,附表一,9,0)</f>
        <v>1.9230769230769232E-3</v>
      </c>
      <c r="I18" s="51">
        <f>VLOOKUP(A18,附表一,12,0)</f>
        <v>6.287843502561714E-3</v>
      </c>
      <c r="J18" s="18">
        <f>VLOOKUP(A18,附表一,15,0)</f>
        <v>20</v>
      </c>
      <c r="K18" s="52">
        <f>VLOOKUP(A18,附表一,17,0)+VLOOKUP(A18,附表二,16,0)</f>
        <v>190.32897743501857</v>
      </c>
      <c r="L18" s="53">
        <f>RANK(K18,$K$4:$K$21,0)</f>
        <v>16</v>
      </c>
    </row>
    <row r="19" spans="1:12" s="5" customFormat="1">
      <c r="A19" s="2" t="s">
        <v>27</v>
      </c>
      <c r="B19" s="48">
        <f>VLOOKUP(A19,附表二,4,0)</f>
        <v>1</v>
      </c>
      <c r="C19" s="48">
        <f>VLOOKUP(A19,附表二,11,0)</f>
        <v>1</v>
      </c>
      <c r="D19" s="49">
        <v>10</v>
      </c>
      <c r="E19" s="49">
        <f>VLOOKUP(A19,附表二,15,0)</f>
        <v>6.14</v>
      </c>
      <c r="F19" s="50">
        <f>VLOOKUP(A19,表一,2,0)</f>
        <v>0.99916457811194648</v>
      </c>
      <c r="G19" s="48">
        <f>VLOOKUP(A19,附表一,10,0)</f>
        <v>0.93418712202063325</v>
      </c>
      <c r="H19" s="13">
        <f>VLOOKUP(A19,附表一,9,0)</f>
        <v>1.4229811454998221E-3</v>
      </c>
      <c r="I19" s="51">
        <f>VLOOKUP(A19,附表一,12,0)</f>
        <v>8.771929824561403E-3</v>
      </c>
      <c r="J19" s="18">
        <f>VLOOKUP(A19,附表一,15,0)</f>
        <v>20</v>
      </c>
      <c r="K19" s="52">
        <f>VLOOKUP(A19,附表一,17,0)+VLOOKUP(A19,附表二,16,0)</f>
        <v>191.52474432256378</v>
      </c>
      <c r="L19" s="53">
        <f>RANK(K19,$K$4:$K$21,0)</f>
        <v>15</v>
      </c>
    </row>
    <row r="20" spans="1:12" s="5" customFormat="1">
      <c r="A20" s="2" t="s">
        <v>28</v>
      </c>
      <c r="B20" s="48">
        <f>VLOOKUP(A20,附表二,4,0)</f>
        <v>1</v>
      </c>
      <c r="C20" s="48">
        <f>VLOOKUP(A20,附表二,11,0)</f>
        <v>1</v>
      </c>
      <c r="D20" s="49">
        <v>10</v>
      </c>
      <c r="E20" s="49">
        <f>VLOOKUP(A20,附表二,15,0)</f>
        <v>7</v>
      </c>
      <c r="F20" s="50">
        <f>VLOOKUP(A20,表一,2,0)</f>
        <v>1</v>
      </c>
      <c r="G20" s="48">
        <f>VLOOKUP(A20,附表一,10,0)</f>
        <v>0.96392572944297084</v>
      </c>
      <c r="H20" s="13">
        <f>VLOOKUP(A20,附表一,9,0)</f>
        <v>0</v>
      </c>
      <c r="I20" s="51">
        <f>VLOOKUP(A20,附表一,12,0)</f>
        <v>1.0456796917996699E-2</v>
      </c>
      <c r="J20" s="18">
        <f>VLOOKUP(A20,附表一,15,0)</f>
        <v>20</v>
      </c>
      <c r="K20" s="52">
        <f>VLOOKUP(A20,附表一,17,0)+VLOOKUP(A20,附表二,16,0)</f>
        <v>194.47480106100795</v>
      </c>
      <c r="L20" s="53">
        <f>RANK(K20,$K$4:$K$21,0)</f>
        <v>5</v>
      </c>
    </row>
    <row r="21" spans="1:12" s="5" customFormat="1">
      <c r="A21" s="2" t="s">
        <v>29</v>
      </c>
      <c r="B21" s="48">
        <f>VLOOKUP(A21,附表二,4,0)</f>
        <v>0.90909090909090895</v>
      </c>
      <c r="C21" s="48">
        <f>VLOOKUP(A21,附表二,11,0)</f>
        <v>0.90909090909090895</v>
      </c>
      <c r="D21" s="49">
        <v>10</v>
      </c>
      <c r="E21" s="49">
        <f>VLOOKUP(A21,附表二,15,0)</f>
        <v>6.35</v>
      </c>
      <c r="F21" s="50">
        <f>VLOOKUP(A21,表一,2,0)</f>
        <v>0.99734748010610075</v>
      </c>
      <c r="G21" s="48">
        <f>VLOOKUP(A21,附表一,10,0)</f>
        <v>0.97953422724064931</v>
      </c>
      <c r="H21" s="13">
        <f>VLOOKUP(A21,附表一,9,0)</f>
        <v>5.2928722653493299E-3</v>
      </c>
      <c r="I21" s="51">
        <f>VLOOKUP(A21,附表一,12,0)</f>
        <v>4.346251358203549E-3</v>
      </c>
      <c r="J21" s="18">
        <f>VLOOKUP(A21,附表一,15,0)</f>
        <v>20</v>
      </c>
      <c r="K21" s="52">
        <f>VLOOKUP(A21,附表一,17,0)+VLOOKUP(A21,附表二,16,0)</f>
        <v>191.89087070790646</v>
      </c>
      <c r="L21" s="53">
        <f>RANK(K21,$K$4:$K$21,0)</f>
        <v>12</v>
      </c>
    </row>
  </sheetData>
  <sortState ref="A4:L21">
    <sortCondition ref="A4"/>
  </sortState>
  <mergeCells count="6">
    <mergeCell ref="A1:L1"/>
    <mergeCell ref="B2:E2"/>
    <mergeCell ref="F2:J2"/>
    <mergeCell ref="A2:A3"/>
    <mergeCell ref="K2:K3"/>
    <mergeCell ref="L2:L3"/>
  </mergeCells>
  <phoneticPr fontId="9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>
    <oddHeader>&amp;L&amp;G</oddHeader>
    <oddFooter>&amp;R二〇一六年十一月六日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topLeftCell="A4" workbookViewId="0">
      <selection activeCell="A4" sqref="A4:R21"/>
    </sheetView>
  </sheetViews>
  <sheetFormatPr defaultColWidth="9" defaultRowHeight="13.5"/>
  <cols>
    <col min="1" max="1" width="10.25" style="5" customWidth="1"/>
    <col min="2" max="2" width="8.25" style="84" customWidth="1"/>
    <col min="3" max="3" width="6.875" style="5" customWidth="1"/>
    <col min="4" max="4" width="5.625" style="85" customWidth="1"/>
    <col min="5" max="5" width="7.375" style="84" customWidth="1"/>
    <col min="6" max="6" width="6.375" style="5" customWidth="1"/>
    <col min="7" max="7" width="7.5" style="5" customWidth="1"/>
    <col min="8" max="9" width="7.375" style="5" customWidth="1"/>
    <col min="10" max="10" width="9.875" style="5" customWidth="1"/>
    <col min="11" max="11" width="7.375" style="5" customWidth="1"/>
    <col min="12" max="12" width="7.5" style="86" customWidth="1"/>
    <col min="13" max="13" width="7.5" style="5" customWidth="1"/>
    <col min="14" max="14" width="8.5" style="5" customWidth="1"/>
    <col min="15" max="15" width="4.5" style="58" customWidth="1"/>
    <col min="16" max="16" width="27.875" style="5" customWidth="1"/>
    <col min="17" max="17" width="6.875" style="5" customWidth="1"/>
    <col min="18" max="18" width="4.875" style="5" customWidth="1"/>
    <col min="19" max="16384" width="9" style="5"/>
  </cols>
  <sheetData>
    <row r="1" spans="1:18" ht="24" customHeight="1">
      <c r="A1" s="91" t="s">
        <v>105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</row>
    <row r="2" spans="1:18" ht="24.75" customHeight="1">
      <c r="A2" s="95" t="s">
        <v>0</v>
      </c>
      <c r="B2" s="92" t="s">
        <v>30</v>
      </c>
      <c r="C2" s="93"/>
      <c r="D2" s="93"/>
      <c r="E2" s="94"/>
      <c r="F2" s="95" t="s">
        <v>31</v>
      </c>
      <c r="G2" s="95"/>
      <c r="H2" s="95"/>
      <c r="I2" s="95"/>
      <c r="J2" s="95"/>
      <c r="K2" s="95"/>
      <c r="L2" s="95"/>
      <c r="M2" s="95"/>
      <c r="N2" s="95"/>
      <c r="O2" s="95" t="s">
        <v>32</v>
      </c>
      <c r="P2" s="95"/>
      <c r="Q2" s="96" t="s">
        <v>3</v>
      </c>
      <c r="R2" s="96" t="s">
        <v>4</v>
      </c>
    </row>
    <row r="3" spans="1:18" ht="30.75" customHeight="1">
      <c r="A3" s="95"/>
      <c r="B3" s="54" t="s">
        <v>33</v>
      </c>
      <c r="C3" s="7" t="s">
        <v>34</v>
      </c>
      <c r="D3" s="8" t="s">
        <v>106</v>
      </c>
      <c r="E3" s="7" t="s">
        <v>107</v>
      </c>
      <c r="F3" s="55" t="s">
        <v>108</v>
      </c>
      <c r="G3" s="55" t="s">
        <v>109</v>
      </c>
      <c r="H3" s="55" t="s">
        <v>110</v>
      </c>
      <c r="I3" s="55" t="s">
        <v>47</v>
      </c>
      <c r="J3" s="9" t="s">
        <v>8</v>
      </c>
      <c r="K3" s="55" t="s">
        <v>111</v>
      </c>
      <c r="L3" s="55" t="s">
        <v>10</v>
      </c>
      <c r="M3" s="55" t="s">
        <v>112</v>
      </c>
      <c r="N3" s="55" t="s">
        <v>35</v>
      </c>
      <c r="O3" s="55" t="s">
        <v>36</v>
      </c>
      <c r="P3" s="55" t="s">
        <v>37</v>
      </c>
      <c r="Q3" s="96"/>
      <c r="R3" s="96"/>
    </row>
    <row r="4" spans="1:18" ht="16.5" customHeight="1">
      <c r="A4" s="10" t="s">
        <v>123</v>
      </c>
      <c r="B4" s="56">
        <v>1</v>
      </c>
      <c r="C4" s="11">
        <v>10</v>
      </c>
      <c r="D4" s="12">
        <v>2</v>
      </c>
      <c r="E4" s="56">
        <v>2.8328611898016999E-3</v>
      </c>
      <c r="F4" s="75">
        <v>1841</v>
      </c>
      <c r="G4" s="75">
        <v>1735</v>
      </c>
      <c r="H4" s="75">
        <v>71</v>
      </c>
      <c r="I4" s="76">
        <f>H4/F4</f>
        <v>3.8565996740901685E-2</v>
      </c>
      <c r="J4" s="14">
        <f>(G4+H4)/F4</f>
        <v>0.98098859315589348</v>
      </c>
      <c r="K4" s="75">
        <v>5</v>
      </c>
      <c r="L4" s="15">
        <f>K4/G4</f>
        <v>2.881844380403458E-3</v>
      </c>
      <c r="M4" s="16">
        <v>1.1527377521613833E-3</v>
      </c>
      <c r="N4" s="17">
        <f>J4*70</f>
        <v>68.669201520912537</v>
      </c>
      <c r="O4" s="78">
        <v>19</v>
      </c>
      <c r="P4" s="10" t="s">
        <v>113</v>
      </c>
      <c r="Q4" s="19">
        <f>C4+N4+O4</f>
        <v>97.669201520912537</v>
      </c>
      <c r="R4" s="10">
        <f>RANK(Q4,$Q$4:$Q$21,0)</f>
        <v>7</v>
      </c>
    </row>
    <row r="5" spans="1:18" ht="16.5" customHeight="1">
      <c r="A5" s="10" t="s">
        <v>129</v>
      </c>
      <c r="B5" s="56">
        <v>1</v>
      </c>
      <c r="C5" s="11">
        <v>10</v>
      </c>
      <c r="D5" s="12">
        <v>0</v>
      </c>
      <c r="E5" s="56">
        <v>0</v>
      </c>
      <c r="F5" s="75">
        <v>2060</v>
      </c>
      <c r="G5" s="75">
        <v>1942</v>
      </c>
      <c r="H5" s="75">
        <v>13</v>
      </c>
      <c r="I5" s="76">
        <f>H5/F5</f>
        <v>6.3106796116504851E-3</v>
      </c>
      <c r="J5" s="14">
        <f>(G5+H5)/F5</f>
        <v>0.94902912621359226</v>
      </c>
      <c r="K5" s="75">
        <v>5</v>
      </c>
      <c r="L5" s="15">
        <f>K5/G5</f>
        <v>2.5746652935118436E-3</v>
      </c>
      <c r="M5" s="16">
        <v>2.5746652935118436E-3</v>
      </c>
      <c r="N5" s="17">
        <f>J5*70</f>
        <v>66.432038834951456</v>
      </c>
      <c r="O5" s="78">
        <v>20</v>
      </c>
      <c r="P5" s="10"/>
      <c r="Q5" s="19">
        <f>C5+N5+O5</f>
        <v>96.432038834951456</v>
      </c>
      <c r="R5" s="10">
        <f>RANK(Q5,$Q$4:$Q$21,0)</f>
        <v>13</v>
      </c>
    </row>
    <row r="6" spans="1:18" ht="16.5" customHeight="1">
      <c r="A6" s="10" t="s">
        <v>130</v>
      </c>
      <c r="B6" s="56">
        <v>1</v>
      </c>
      <c r="C6" s="11">
        <v>10</v>
      </c>
      <c r="D6" s="12">
        <v>0</v>
      </c>
      <c r="E6" s="56">
        <v>0</v>
      </c>
      <c r="F6" s="79">
        <v>6250</v>
      </c>
      <c r="G6" s="79">
        <v>5899</v>
      </c>
      <c r="H6" s="75">
        <v>23</v>
      </c>
      <c r="I6" s="76">
        <f>H6/F6</f>
        <v>3.6800000000000001E-3</v>
      </c>
      <c r="J6" s="14">
        <f>(G6+H6)/F6</f>
        <v>0.94752000000000003</v>
      </c>
      <c r="K6" s="75">
        <v>54</v>
      </c>
      <c r="L6" s="15">
        <f>K6/G6</f>
        <v>9.1540939142227499E-3</v>
      </c>
      <c r="M6" s="16">
        <v>3.1172069825436408E-4</v>
      </c>
      <c r="N6" s="17">
        <f>J6*70</f>
        <v>66.326400000000007</v>
      </c>
      <c r="O6" s="78">
        <v>20</v>
      </c>
      <c r="P6" s="10"/>
      <c r="Q6" s="19">
        <f>C6+N6+O6</f>
        <v>96.326400000000007</v>
      </c>
      <c r="R6" s="10">
        <f>RANK(Q6,$Q$4:$Q$21,0)</f>
        <v>14</v>
      </c>
    </row>
    <row r="7" spans="1:18" ht="16.5" customHeight="1">
      <c r="A7" s="10" t="s">
        <v>124</v>
      </c>
      <c r="B7" s="56">
        <v>0.9993247805536799</v>
      </c>
      <c r="C7" s="11">
        <v>9.9932478055367984</v>
      </c>
      <c r="D7" s="12">
        <v>1</v>
      </c>
      <c r="E7" s="56">
        <v>6.7567567567567571E-4</v>
      </c>
      <c r="F7" s="75">
        <v>2863</v>
      </c>
      <c r="G7" s="75">
        <v>2662</v>
      </c>
      <c r="H7" s="75">
        <v>101</v>
      </c>
      <c r="I7" s="76">
        <f>H7/F7</f>
        <v>3.5277680754453374E-2</v>
      </c>
      <c r="J7" s="14">
        <f>(G7+H7)/F7</f>
        <v>0.96507160321341245</v>
      </c>
      <c r="K7" s="75">
        <v>12</v>
      </c>
      <c r="L7" s="15">
        <f>K7/G7</f>
        <v>4.5078888054094664E-3</v>
      </c>
      <c r="M7" s="16">
        <v>2.6296018031555222E-3</v>
      </c>
      <c r="N7" s="17">
        <f>J7*70</f>
        <v>67.555012224938878</v>
      </c>
      <c r="O7" s="78">
        <v>20</v>
      </c>
      <c r="P7" s="10"/>
      <c r="Q7" s="19">
        <f>C7+N7+O7</f>
        <v>97.548260030475674</v>
      </c>
      <c r="R7" s="10">
        <f>RANK(Q7,$Q$4:$Q$21,0)</f>
        <v>8</v>
      </c>
    </row>
    <row r="8" spans="1:18" ht="16.5" customHeight="1">
      <c r="A8" s="10" t="s">
        <v>132</v>
      </c>
      <c r="B8" s="56">
        <v>0.98697916666666663</v>
      </c>
      <c r="C8" s="11">
        <v>9.8697916666666661</v>
      </c>
      <c r="D8" s="12">
        <v>1</v>
      </c>
      <c r="E8" s="56">
        <v>1.3192612137203166E-3</v>
      </c>
      <c r="F8" s="75">
        <v>2104</v>
      </c>
      <c r="G8" s="75">
        <v>1960</v>
      </c>
      <c r="H8" s="75">
        <v>14</v>
      </c>
      <c r="I8" s="76">
        <f>H8/F8</f>
        <v>6.653992395437262E-3</v>
      </c>
      <c r="J8" s="14">
        <f>(G8+H8)/F8</f>
        <v>0.93821292775665399</v>
      </c>
      <c r="K8" s="75">
        <v>27</v>
      </c>
      <c r="L8" s="15">
        <f>K8/G8</f>
        <v>1.3775510204081633E-2</v>
      </c>
      <c r="M8" s="16">
        <v>0</v>
      </c>
      <c r="N8" s="17">
        <f>J8*70</f>
        <v>65.674904942965782</v>
      </c>
      <c r="O8" s="78">
        <v>20</v>
      </c>
      <c r="P8" s="10"/>
      <c r="Q8" s="19">
        <f>C8+N8+O8</f>
        <v>95.544696609632453</v>
      </c>
      <c r="R8" s="10">
        <f>RANK(Q8,$Q$4:$Q$21,0)</f>
        <v>16</v>
      </c>
    </row>
    <row r="9" spans="1:18" ht="16.5" customHeight="1">
      <c r="A9" s="10" t="s">
        <v>131</v>
      </c>
      <c r="B9" s="56">
        <v>1</v>
      </c>
      <c r="C9" s="11">
        <v>10</v>
      </c>
      <c r="D9" s="12">
        <v>1</v>
      </c>
      <c r="E9" s="56">
        <v>8.8495575221238937E-4</v>
      </c>
      <c r="F9" s="75">
        <v>3069</v>
      </c>
      <c r="G9" s="75">
        <v>2914</v>
      </c>
      <c r="H9" s="75">
        <v>15</v>
      </c>
      <c r="I9" s="76">
        <f>H9/F9</f>
        <v>4.8875855327468231E-3</v>
      </c>
      <c r="J9" s="14">
        <f>(G9+H9)/F9</f>
        <v>0.95438253502769632</v>
      </c>
      <c r="K9" s="75">
        <v>13</v>
      </c>
      <c r="L9" s="15">
        <f>K9/G9</f>
        <v>4.4612216884008238E-3</v>
      </c>
      <c r="M9" s="16">
        <v>0</v>
      </c>
      <c r="N9" s="17">
        <f>J9*70</f>
        <v>66.806777451938743</v>
      </c>
      <c r="O9" s="78">
        <v>19</v>
      </c>
      <c r="P9" s="10" t="s">
        <v>114</v>
      </c>
      <c r="Q9" s="19">
        <f>C9+N9+O9</f>
        <v>95.806777451938743</v>
      </c>
      <c r="R9" s="10">
        <f>RANK(Q9,$Q$4:$Q$21,0)</f>
        <v>15</v>
      </c>
    </row>
    <row r="10" spans="1:18" ht="16.5" customHeight="1">
      <c r="A10" s="10" t="s">
        <v>118</v>
      </c>
      <c r="B10" s="56">
        <v>0.99911660777385158</v>
      </c>
      <c r="C10" s="11">
        <v>9.9911660777385158</v>
      </c>
      <c r="D10" s="12">
        <v>0</v>
      </c>
      <c r="E10" s="56">
        <v>0</v>
      </c>
      <c r="F10" s="75">
        <v>2526</v>
      </c>
      <c r="G10" s="75">
        <v>2477</v>
      </c>
      <c r="H10" s="75">
        <v>10</v>
      </c>
      <c r="I10" s="76">
        <f>H10/F10</f>
        <v>3.95882818685669E-3</v>
      </c>
      <c r="J10" s="14">
        <f>(G10+H10)/F10</f>
        <v>0.98456057007125886</v>
      </c>
      <c r="K10" s="75">
        <v>9</v>
      </c>
      <c r="L10" s="15">
        <f>K10/G10</f>
        <v>3.6334275333064193E-3</v>
      </c>
      <c r="M10" s="16">
        <v>2.4222850222042794E-3</v>
      </c>
      <c r="N10" s="17">
        <f>J10*70</f>
        <v>68.919239904988117</v>
      </c>
      <c r="O10" s="78">
        <v>20</v>
      </c>
      <c r="P10" s="10"/>
      <c r="Q10" s="19">
        <f>C10+N10+O10</f>
        <v>98.91040598272663</v>
      </c>
      <c r="R10" s="10">
        <f>RANK(Q10,$Q$4:$Q$21,0)</f>
        <v>2</v>
      </c>
    </row>
    <row r="11" spans="1:18" ht="16.5" customHeight="1">
      <c r="A11" s="10" t="s">
        <v>119</v>
      </c>
      <c r="B11" s="56">
        <v>0.99911347517730498</v>
      </c>
      <c r="C11" s="11">
        <v>9.9911347517730498</v>
      </c>
      <c r="D11" s="12">
        <v>0</v>
      </c>
      <c r="E11" s="56">
        <v>0</v>
      </c>
      <c r="F11" s="75">
        <v>2700</v>
      </c>
      <c r="G11" s="75">
        <v>2654</v>
      </c>
      <c r="H11" s="75">
        <v>0</v>
      </c>
      <c r="I11" s="76">
        <f>H11/F11</f>
        <v>0</v>
      </c>
      <c r="J11" s="14">
        <f>(G11+H11)/F11</f>
        <v>0.98296296296296293</v>
      </c>
      <c r="K11" s="75">
        <v>18</v>
      </c>
      <c r="L11" s="15">
        <f>K11/G11</f>
        <v>6.782215523737754E-3</v>
      </c>
      <c r="M11" s="16">
        <v>1.1303692539562924E-3</v>
      </c>
      <c r="N11" s="17">
        <f>J11*70</f>
        <v>68.80740740740741</v>
      </c>
      <c r="O11" s="78">
        <v>20</v>
      </c>
      <c r="P11" s="10"/>
      <c r="Q11" s="19">
        <f>C11+N11+O11</f>
        <v>98.798542159180457</v>
      </c>
      <c r="R11" s="10">
        <f>RANK(Q11,$Q$4:$Q$21,0)</f>
        <v>3</v>
      </c>
    </row>
    <row r="12" spans="1:18" ht="16.5" customHeight="1">
      <c r="A12" s="10" t="s">
        <v>126</v>
      </c>
      <c r="B12" s="56">
        <v>1</v>
      </c>
      <c r="C12" s="11">
        <v>10</v>
      </c>
      <c r="D12" s="12">
        <v>0</v>
      </c>
      <c r="E12" s="56">
        <v>0</v>
      </c>
      <c r="F12" s="75">
        <v>3817</v>
      </c>
      <c r="G12" s="75">
        <v>3638</v>
      </c>
      <c r="H12" s="75">
        <v>13</v>
      </c>
      <c r="I12" s="76">
        <f>H12/F12</f>
        <v>3.4058160859313596E-3</v>
      </c>
      <c r="J12" s="14">
        <f>(G12+H12)/F12</f>
        <v>0.95651034844118421</v>
      </c>
      <c r="K12" s="75">
        <v>20</v>
      </c>
      <c r="L12" s="15">
        <f>K12/G12</f>
        <v>5.4975261132490377E-3</v>
      </c>
      <c r="M12" s="16">
        <v>0</v>
      </c>
      <c r="N12" s="17">
        <f>J12*70</f>
        <v>66.955724390882892</v>
      </c>
      <c r="O12" s="78">
        <v>20</v>
      </c>
      <c r="P12" s="10"/>
      <c r="Q12" s="19">
        <f>C12+N12+O12</f>
        <v>96.955724390882892</v>
      </c>
      <c r="R12" s="10">
        <f>RANK(Q12,$Q$4:$Q$21,0)</f>
        <v>10</v>
      </c>
    </row>
    <row r="13" spans="1:18" ht="16.5" customHeight="1">
      <c r="A13" s="10" t="s">
        <v>127</v>
      </c>
      <c r="B13" s="56">
        <v>1</v>
      </c>
      <c r="C13" s="11">
        <v>10</v>
      </c>
      <c r="D13" s="12">
        <v>0</v>
      </c>
      <c r="E13" s="56">
        <v>0</v>
      </c>
      <c r="F13" s="75">
        <v>4055</v>
      </c>
      <c r="G13" s="75">
        <v>3847</v>
      </c>
      <c r="H13" s="75">
        <v>24</v>
      </c>
      <c r="I13" s="76">
        <f>H13/F13</f>
        <v>5.9186189889025896E-3</v>
      </c>
      <c r="J13" s="14">
        <f>(G13+H13)/F13</f>
        <v>0.9546239210850801</v>
      </c>
      <c r="K13" s="75">
        <v>17</v>
      </c>
      <c r="L13" s="15">
        <f>K13/G13</f>
        <v>4.419027813880946E-3</v>
      </c>
      <c r="M13" s="16">
        <v>7.7982843774369642E-4</v>
      </c>
      <c r="N13" s="17">
        <f>J13*70</f>
        <v>66.823674475955613</v>
      </c>
      <c r="O13" s="78">
        <v>20</v>
      </c>
      <c r="P13" s="10"/>
      <c r="Q13" s="19">
        <f>C13+N13+O13</f>
        <v>96.823674475955613</v>
      </c>
      <c r="R13" s="10">
        <f>RANK(Q13,$Q$4:$Q$21,0)</f>
        <v>11</v>
      </c>
    </row>
    <row r="14" spans="1:18" ht="16.5" customHeight="1">
      <c r="A14" s="10" t="s">
        <v>120</v>
      </c>
      <c r="B14" s="56">
        <v>1</v>
      </c>
      <c r="C14" s="11">
        <v>10</v>
      </c>
      <c r="D14" s="12">
        <v>0</v>
      </c>
      <c r="E14" s="56">
        <v>0</v>
      </c>
      <c r="F14" s="75">
        <v>2123</v>
      </c>
      <c r="G14" s="75">
        <v>2070</v>
      </c>
      <c r="H14" s="75">
        <v>9</v>
      </c>
      <c r="I14" s="76">
        <f>H14/F14</f>
        <v>4.2392840320301462E-3</v>
      </c>
      <c r="J14" s="14">
        <f>(G14+H14)/F14</f>
        <v>0.97927461139896377</v>
      </c>
      <c r="K14" s="75">
        <v>10</v>
      </c>
      <c r="L14" s="15">
        <f>K14/G14</f>
        <v>4.830917874396135E-3</v>
      </c>
      <c r="M14" s="16">
        <v>1.4492753623188406E-3</v>
      </c>
      <c r="N14" s="17">
        <f>J14*70</f>
        <v>68.54922279792747</v>
      </c>
      <c r="O14" s="77">
        <v>20</v>
      </c>
      <c r="P14" s="10"/>
      <c r="Q14" s="19">
        <f>C14+N14+O14</f>
        <v>98.54922279792747</v>
      </c>
      <c r="R14" s="10">
        <f>RANK(Q14,$Q$4:$Q$21,0)</f>
        <v>4</v>
      </c>
    </row>
    <row r="15" spans="1:18" ht="16.5" customHeight="1">
      <c r="A15" s="10" t="s">
        <v>122</v>
      </c>
      <c r="B15" s="56">
        <v>1</v>
      </c>
      <c r="C15" s="11">
        <v>10</v>
      </c>
      <c r="D15" s="12">
        <v>0</v>
      </c>
      <c r="E15" s="56">
        <v>0</v>
      </c>
      <c r="F15" s="75">
        <v>892</v>
      </c>
      <c r="G15" s="75">
        <v>861</v>
      </c>
      <c r="H15" s="75">
        <v>2</v>
      </c>
      <c r="I15" s="76">
        <f>H15/F15</f>
        <v>2.242152466367713E-3</v>
      </c>
      <c r="J15" s="14">
        <f>(G15+H15)/F15</f>
        <v>0.96748878923766812</v>
      </c>
      <c r="K15" s="75">
        <v>4</v>
      </c>
      <c r="L15" s="15">
        <f>K15/G15</f>
        <v>4.6457607433217189E-3</v>
      </c>
      <c r="M15" s="16">
        <v>0</v>
      </c>
      <c r="N15" s="17">
        <f>J15*70</f>
        <v>67.724215246636774</v>
      </c>
      <c r="O15" s="77">
        <v>20</v>
      </c>
      <c r="P15" s="10"/>
      <c r="Q15" s="19">
        <f>C15+N15+O15</f>
        <v>97.724215246636774</v>
      </c>
      <c r="R15" s="10">
        <f>RANK(Q15,$Q$4:$Q$21,0)</f>
        <v>6</v>
      </c>
    </row>
    <row r="16" spans="1:18" ht="16.5" customHeight="1">
      <c r="A16" s="10" t="s">
        <v>128</v>
      </c>
      <c r="B16" s="56">
        <v>0.99690721649484537</v>
      </c>
      <c r="C16" s="11">
        <v>9.9690721649484537</v>
      </c>
      <c r="D16" s="12">
        <v>12</v>
      </c>
      <c r="E16" s="56">
        <v>1.2409513960703205E-2</v>
      </c>
      <c r="F16" s="75">
        <v>835</v>
      </c>
      <c r="G16" s="75">
        <v>796</v>
      </c>
      <c r="H16" s="75">
        <v>0</v>
      </c>
      <c r="I16" s="76">
        <f>H16/F16</f>
        <v>0</v>
      </c>
      <c r="J16" s="14">
        <f>(G16+H16)/F16</f>
        <v>0.95329341317365268</v>
      </c>
      <c r="K16" s="75">
        <v>4</v>
      </c>
      <c r="L16" s="15">
        <f>K16/G16</f>
        <v>5.0251256281407036E-3</v>
      </c>
      <c r="M16" s="16">
        <v>0</v>
      </c>
      <c r="N16" s="17">
        <f>J16*70</f>
        <v>66.730538922155688</v>
      </c>
      <c r="O16" s="78">
        <v>20</v>
      </c>
      <c r="P16" s="10"/>
      <c r="Q16" s="19">
        <f>C16+N16+O16</f>
        <v>96.699611087104145</v>
      </c>
      <c r="R16" s="10">
        <f>RANK(Q16,$Q$4:$Q$21,0)</f>
        <v>12</v>
      </c>
    </row>
    <row r="17" spans="1:18" ht="16.5" customHeight="1">
      <c r="A17" s="10" t="s">
        <v>117</v>
      </c>
      <c r="B17" s="56">
        <v>1</v>
      </c>
      <c r="C17" s="11">
        <v>10</v>
      </c>
      <c r="D17" s="12">
        <v>0</v>
      </c>
      <c r="E17" s="56">
        <v>0</v>
      </c>
      <c r="F17" s="75">
        <v>1991</v>
      </c>
      <c r="G17" s="75">
        <v>1954</v>
      </c>
      <c r="H17" s="75">
        <v>11</v>
      </c>
      <c r="I17" s="76">
        <f>H17/F17</f>
        <v>5.5248618784530384E-3</v>
      </c>
      <c r="J17" s="14">
        <f>(G17+H17)/F17</f>
        <v>0.98694123556002011</v>
      </c>
      <c r="K17" s="75">
        <v>4</v>
      </c>
      <c r="L17" s="15">
        <f>K17/G17</f>
        <v>2.0470829068577278E-3</v>
      </c>
      <c r="M17" s="16">
        <v>3.5823950870010235E-3</v>
      </c>
      <c r="N17" s="17">
        <f>J17*70</f>
        <v>69.085886489201414</v>
      </c>
      <c r="O17" s="77">
        <v>20</v>
      </c>
      <c r="P17" s="10"/>
      <c r="Q17" s="19">
        <f>C17+N17+O17</f>
        <v>99.085886489201414</v>
      </c>
      <c r="R17" s="10">
        <f>RANK(Q17,$Q$4:$Q$21,0)</f>
        <v>1</v>
      </c>
    </row>
    <row r="18" spans="1:18" ht="16.5" customHeight="1">
      <c r="A18" s="10" t="s">
        <v>134</v>
      </c>
      <c r="B18" s="56">
        <v>0.9967866323907455</v>
      </c>
      <c r="C18" s="11">
        <v>9.9678663239074545</v>
      </c>
      <c r="D18" s="12">
        <v>1</v>
      </c>
      <c r="E18" s="56">
        <v>6.4474532559638943E-4</v>
      </c>
      <c r="F18" s="75">
        <v>4680</v>
      </c>
      <c r="G18" s="75">
        <v>4294</v>
      </c>
      <c r="H18" s="75">
        <v>9</v>
      </c>
      <c r="I18" s="76">
        <f>H18/F18</f>
        <v>1.9230769230769232E-3</v>
      </c>
      <c r="J18" s="14">
        <f>(G18+H18)/F18</f>
        <v>0.9194444444444444</v>
      </c>
      <c r="K18" s="75">
        <v>27</v>
      </c>
      <c r="L18" s="15">
        <f>K18/G18</f>
        <v>6.287843502561714E-3</v>
      </c>
      <c r="M18" s="16">
        <v>2.7945971122496508E-3</v>
      </c>
      <c r="N18" s="17">
        <f>J18*70</f>
        <v>64.361111111111114</v>
      </c>
      <c r="O18" s="78">
        <v>20</v>
      </c>
      <c r="P18" s="10"/>
      <c r="Q18" s="19">
        <f>C18+N18+O18</f>
        <v>94.328977435018572</v>
      </c>
      <c r="R18" s="10">
        <f>RANK(Q18,$Q$4:$Q$21,0)</f>
        <v>18</v>
      </c>
    </row>
    <row r="19" spans="1:18" ht="16.5" customHeight="1">
      <c r="A19" s="10" t="s">
        <v>133</v>
      </c>
      <c r="B19" s="56">
        <v>0.99916457811194648</v>
      </c>
      <c r="C19" s="11">
        <v>9.9916457811194643</v>
      </c>
      <c r="D19" s="12">
        <v>0</v>
      </c>
      <c r="E19" s="56">
        <v>0</v>
      </c>
      <c r="F19" s="75">
        <v>2811</v>
      </c>
      <c r="G19" s="75">
        <v>2622</v>
      </c>
      <c r="H19" s="75">
        <v>4</v>
      </c>
      <c r="I19" s="76">
        <f>H19/F19</f>
        <v>1.4229811454998221E-3</v>
      </c>
      <c r="J19" s="14">
        <f>(G19+H19)/F19</f>
        <v>0.93418712202063325</v>
      </c>
      <c r="K19" s="75">
        <v>23</v>
      </c>
      <c r="L19" s="15">
        <f>K19/G19</f>
        <v>8.771929824561403E-3</v>
      </c>
      <c r="M19" s="16">
        <v>4.195270785659802E-3</v>
      </c>
      <c r="N19" s="17">
        <f>J19*70</f>
        <v>65.393098541444331</v>
      </c>
      <c r="O19" s="78">
        <v>20</v>
      </c>
      <c r="P19" s="10"/>
      <c r="Q19" s="19">
        <f>C19+N19+O19</f>
        <v>95.38474432256379</v>
      </c>
      <c r="R19" s="10">
        <f>RANK(Q19,$Q$4:$Q$21,0)</f>
        <v>17</v>
      </c>
    </row>
    <row r="20" spans="1:18" ht="16.5" customHeight="1">
      <c r="A20" s="10" t="s">
        <v>125</v>
      </c>
      <c r="B20" s="56">
        <v>1</v>
      </c>
      <c r="C20" s="11">
        <v>10</v>
      </c>
      <c r="D20" s="12">
        <v>1</v>
      </c>
      <c r="E20" s="56">
        <v>1.4388489208633094E-3</v>
      </c>
      <c r="F20" s="75">
        <v>1885</v>
      </c>
      <c r="G20" s="75">
        <v>1817</v>
      </c>
      <c r="H20" s="75">
        <v>0</v>
      </c>
      <c r="I20" s="76">
        <f>H20/F20</f>
        <v>0</v>
      </c>
      <c r="J20" s="14">
        <f>(G20+H20)/F20</f>
        <v>0.96392572944297084</v>
      </c>
      <c r="K20" s="75">
        <v>19</v>
      </c>
      <c r="L20" s="15">
        <f>K20/G20</f>
        <v>1.0456796917996699E-2</v>
      </c>
      <c r="M20" s="16">
        <v>5.5035773252614197E-4</v>
      </c>
      <c r="N20" s="17">
        <f>J20*70</f>
        <v>67.474801061007952</v>
      </c>
      <c r="O20" s="77">
        <v>20</v>
      </c>
      <c r="P20" s="18"/>
      <c r="Q20" s="19">
        <f>C20+N20+O20</f>
        <v>97.474801061007952</v>
      </c>
      <c r="R20" s="10">
        <f>RANK(Q20,$Q$4:$Q$21,0)</f>
        <v>9</v>
      </c>
    </row>
    <row r="21" spans="1:18" ht="16.5" customHeight="1">
      <c r="A21" s="10" t="s">
        <v>121</v>
      </c>
      <c r="B21" s="56">
        <v>0.99734748010610075</v>
      </c>
      <c r="C21" s="11">
        <v>9.9734748010610073</v>
      </c>
      <c r="D21" s="12">
        <v>0</v>
      </c>
      <c r="E21" s="56">
        <v>0</v>
      </c>
      <c r="F21" s="75">
        <v>2834</v>
      </c>
      <c r="G21" s="75">
        <v>2761</v>
      </c>
      <c r="H21" s="75">
        <v>15</v>
      </c>
      <c r="I21" s="76">
        <f>H21/F21</f>
        <v>5.2928722653493299E-3</v>
      </c>
      <c r="J21" s="14">
        <f>(G21+H21)/F21</f>
        <v>0.97953422724064931</v>
      </c>
      <c r="K21" s="75">
        <v>12</v>
      </c>
      <c r="L21" s="15">
        <f>K21/G21</f>
        <v>4.346251358203549E-3</v>
      </c>
      <c r="M21" s="16">
        <v>1.4487504527345165E-3</v>
      </c>
      <c r="N21" s="17">
        <f>J21*70</f>
        <v>68.567395906845448</v>
      </c>
      <c r="O21" s="78">
        <v>20</v>
      </c>
      <c r="P21" s="10"/>
      <c r="Q21" s="19">
        <f>C21+N21+O21</f>
        <v>98.54087070790645</v>
      </c>
      <c r="R21" s="10">
        <f>RANK(Q21,$Q$4:$Q$21,0)</f>
        <v>5</v>
      </c>
    </row>
    <row r="22" spans="1:18" ht="16.5" customHeight="1">
      <c r="A22" s="10" t="s">
        <v>115</v>
      </c>
      <c r="B22" s="56">
        <v>0.99963471272765225</v>
      </c>
      <c r="C22" s="11"/>
      <c r="D22" s="11"/>
      <c r="E22" s="57"/>
      <c r="F22" s="75">
        <v>49913</v>
      </c>
      <c r="G22" s="75">
        <v>47420</v>
      </c>
      <c r="H22" s="75">
        <v>335</v>
      </c>
      <c r="I22" s="76">
        <f t="shared" ref="I4:I22" si="0">H22/F22</f>
        <v>6.7116783202772826E-3</v>
      </c>
      <c r="J22" s="14">
        <f t="shared" ref="J4:J22" si="1">(G22+H22)/F22</f>
        <v>0.95676477070101973</v>
      </c>
      <c r="K22" s="75">
        <v>287</v>
      </c>
      <c r="L22" s="15">
        <f t="shared" ref="L4:L22" si="2">K22/G22</f>
        <v>6.0522986081822019E-3</v>
      </c>
      <c r="M22" s="16">
        <v>1.3918177983973008E-3</v>
      </c>
      <c r="N22" s="20"/>
      <c r="O22" s="21"/>
      <c r="P22" s="10"/>
      <c r="Q22" s="19"/>
      <c r="R22" s="22"/>
    </row>
    <row r="23" spans="1:18">
      <c r="A23" s="80" t="s">
        <v>38</v>
      </c>
      <c r="B23" s="23"/>
      <c r="C23" s="24"/>
      <c r="D23" s="25"/>
      <c r="E23" s="24"/>
      <c r="F23" s="26"/>
      <c r="G23" s="26"/>
      <c r="H23" s="26"/>
      <c r="I23" s="26"/>
      <c r="J23" s="27"/>
      <c r="K23" s="26"/>
      <c r="L23" s="26"/>
      <c r="M23" s="26"/>
      <c r="N23" s="26"/>
      <c r="O23" s="26"/>
      <c r="P23" s="26"/>
      <c r="Q23" s="26"/>
      <c r="R23" s="28"/>
    </row>
    <row r="24" spans="1:18">
      <c r="A24" s="29" t="s">
        <v>116</v>
      </c>
      <c r="B24" s="30"/>
      <c r="C24" s="30"/>
      <c r="D24" s="31"/>
      <c r="E24" s="30"/>
      <c r="F24" s="29"/>
      <c r="G24" s="29"/>
      <c r="H24" s="29"/>
      <c r="I24" s="29"/>
      <c r="J24" s="32"/>
      <c r="K24" s="29"/>
      <c r="L24" s="29"/>
      <c r="M24" s="29"/>
      <c r="N24" s="29"/>
      <c r="O24" s="81"/>
      <c r="P24" s="33"/>
      <c r="Q24" s="29"/>
      <c r="R24" s="28"/>
    </row>
    <row r="25" spans="1:18" ht="16.5">
      <c r="A25" s="29" t="s">
        <v>135</v>
      </c>
      <c r="B25" s="30"/>
      <c r="C25" s="30"/>
      <c r="D25" s="31"/>
      <c r="E25" s="30"/>
      <c r="F25" s="29"/>
      <c r="G25" s="29"/>
      <c r="H25" s="29"/>
      <c r="I25" s="29"/>
      <c r="J25" s="32"/>
      <c r="K25" s="29"/>
      <c r="L25" s="29"/>
      <c r="M25" s="29"/>
      <c r="N25" s="29"/>
      <c r="O25" s="81"/>
      <c r="P25" s="34"/>
      <c r="R25" s="28"/>
    </row>
    <row r="26" spans="1:18">
      <c r="A26" s="29" t="s">
        <v>136</v>
      </c>
      <c r="B26" s="30"/>
      <c r="C26" s="30"/>
      <c r="D26" s="31"/>
      <c r="E26" s="30"/>
      <c r="F26" s="29"/>
      <c r="G26" s="29"/>
      <c r="H26" s="29"/>
      <c r="I26" s="29"/>
      <c r="J26" s="32"/>
      <c r="K26" s="29"/>
      <c r="L26" s="29"/>
      <c r="M26" s="29"/>
      <c r="N26" s="29"/>
      <c r="O26" s="81"/>
      <c r="P26" s="33"/>
      <c r="Q26" s="29"/>
      <c r="R26" s="28"/>
    </row>
    <row r="27" spans="1:18">
      <c r="A27" s="35"/>
      <c r="B27" s="36"/>
      <c r="C27" s="37"/>
      <c r="D27" s="38"/>
      <c r="E27" s="37"/>
      <c r="F27" s="28"/>
      <c r="G27" s="28"/>
      <c r="H27" s="28"/>
      <c r="I27" s="28"/>
      <c r="J27" s="39"/>
      <c r="K27" s="28"/>
      <c r="L27" s="28"/>
      <c r="M27" s="28"/>
      <c r="N27" s="28"/>
      <c r="O27" s="82"/>
      <c r="P27" s="28"/>
      <c r="Q27" s="28"/>
      <c r="R27" s="28"/>
    </row>
    <row r="28" spans="1:18">
      <c r="A28" s="28"/>
      <c r="B28" s="37"/>
      <c r="C28" s="37"/>
      <c r="D28" s="38"/>
      <c r="E28" s="37"/>
      <c r="F28" s="28"/>
      <c r="G28" s="28"/>
      <c r="H28" s="28"/>
      <c r="I28" s="28"/>
      <c r="J28" s="39"/>
      <c r="K28" s="28"/>
      <c r="L28" s="28"/>
      <c r="M28" s="28"/>
      <c r="N28" s="28"/>
      <c r="O28" s="82"/>
      <c r="P28" s="28"/>
      <c r="Q28" s="28"/>
      <c r="R28" s="28"/>
    </row>
    <row r="29" spans="1:18">
      <c r="A29"/>
      <c r="B29" s="40"/>
      <c r="C29" s="40"/>
      <c r="D29" s="41"/>
      <c r="E29" s="40"/>
      <c r="F29"/>
      <c r="G29"/>
      <c r="H29"/>
      <c r="I29"/>
      <c r="J29" s="42"/>
      <c r="K29"/>
      <c r="L29"/>
      <c r="M29"/>
      <c r="N29"/>
      <c r="O29" s="83"/>
      <c r="P29"/>
      <c r="Q29"/>
      <c r="R29"/>
    </row>
    <row r="30" spans="1:18">
      <c r="A30"/>
      <c r="B30" s="40"/>
      <c r="C30" s="40"/>
      <c r="D30" s="41"/>
      <c r="E30" s="40"/>
      <c r="F30"/>
      <c r="G30"/>
      <c r="H30"/>
      <c r="I30"/>
      <c r="J30" s="42"/>
      <c r="K30"/>
      <c r="L30"/>
      <c r="M30"/>
      <c r="N30"/>
      <c r="O30" s="83"/>
      <c r="P30"/>
      <c r="Q30"/>
      <c r="R30"/>
    </row>
    <row r="31" spans="1:18">
      <c r="A31"/>
      <c r="B31" s="40"/>
      <c r="C31" s="40"/>
      <c r="D31" s="41"/>
      <c r="E31" s="40"/>
      <c r="F31"/>
      <c r="G31"/>
      <c r="H31"/>
      <c r="I31"/>
      <c r="J31" s="42"/>
      <c r="K31"/>
      <c r="L31"/>
      <c r="M31"/>
      <c r="N31"/>
      <c r="O31" s="83"/>
      <c r="P31"/>
      <c r="Q31"/>
      <c r="R31"/>
    </row>
    <row r="32" spans="1:18">
      <c r="A32"/>
      <c r="B32" s="40"/>
      <c r="C32" s="40"/>
      <c r="D32" s="41"/>
      <c r="E32" s="40"/>
      <c r="F32"/>
      <c r="G32"/>
      <c r="H32"/>
      <c r="I32"/>
      <c r="J32" s="42"/>
      <c r="K32"/>
      <c r="L32"/>
      <c r="M32"/>
      <c r="N32"/>
      <c r="O32" s="83"/>
      <c r="P32"/>
      <c r="Q32"/>
      <c r="R32"/>
    </row>
    <row r="33" spans="1:18">
      <c r="A33"/>
      <c r="B33" s="40"/>
      <c r="C33" s="40"/>
      <c r="D33" s="41"/>
      <c r="E33" s="40"/>
      <c r="F33"/>
      <c r="G33"/>
      <c r="H33"/>
      <c r="I33"/>
      <c r="J33" s="42"/>
      <c r="K33"/>
      <c r="L33"/>
      <c r="M33"/>
      <c r="N33"/>
      <c r="O33" s="83"/>
      <c r="P33"/>
      <c r="Q33"/>
      <c r="R33"/>
    </row>
    <row r="34" spans="1:18">
      <c r="A34"/>
      <c r="B34" s="40"/>
      <c r="C34" s="40"/>
      <c r="D34" s="41"/>
      <c r="E34" s="40"/>
      <c r="F34"/>
      <c r="G34"/>
      <c r="H34"/>
      <c r="I34"/>
      <c r="J34" s="42"/>
      <c r="K34"/>
      <c r="L34"/>
      <c r="M34"/>
      <c r="N34"/>
      <c r="O34" s="83"/>
      <c r="P34"/>
      <c r="Q34"/>
      <c r="R34"/>
    </row>
    <row r="35" spans="1:18">
      <c r="A35"/>
      <c r="B35" s="40"/>
      <c r="C35" s="40"/>
      <c r="D35" s="41"/>
      <c r="E35" s="40"/>
      <c r="F35"/>
      <c r="G35"/>
      <c r="H35"/>
      <c r="I35"/>
      <c r="J35" s="42"/>
      <c r="K35"/>
      <c r="L35"/>
      <c r="M35"/>
      <c r="N35"/>
      <c r="O35" s="83"/>
      <c r="P35"/>
      <c r="Q35"/>
      <c r="R35"/>
    </row>
    <row r="36" spans="1:18">
      <c r="A36"/>
      <c r="B36" s="40"/>
      <c r="C36" s="40"/>
      <c r="D36" s="41"/>
      <c r="E36" s="40"/>
      <c r="F36"/>
      <c r="G36"/>
      <c r="H36"/>
      <c r="I36"/>
      <c r="J36" s="42"/>
      <c r="K36"/>
      <c r="L36"/>
      <c r="M36"/>
      <c r="N36"/>
      <c r="O36" s="83"/>
      <c r="P36"/>
      <c r="Q36"/>
      <c r="R36"/>
    </row>
    <row r="37" spans="1:18">
      <c r="A37"/>
      <c r="B37" s="40"/>
      <c r="C37" s="40"/>
      <c r="D37" s="41"/>
      <c r="E37" s="40"/>
      <c r="F37"/>
      <c r="G37"/>
      <c r="H37"/>
      <c r="I37"/>
      <c r="J37" s="42"/>
      <c r="K37"/>
      <c r="L37"/>
      <c r="M37"/>
      <c r="N37"/>
      <c r="O37" s="83"/>
      <c r="P37"/>
      <c r="Q37"/>
      <c r="R37"/>
    </row>
    <row r="38" spans="1:18">
      <c r="A38"/>
      <c r="B38" s="40"/>
      <c r="C38" s="40"/>
      <c r="D38" s="41"/>
      <c r="E38" s="40"/>
      <c r="F38"/>
      <c r="G38"/>
      <c r="H38"/>
      <c r="I38"/>
      <c r="J38" s="42"/>
      <c r="K38"/>
      <c r="L38"/>
      <c r="M38"/>
      <c r="N38"/>
      <c r="O38" s="83"/>
      <c r="P38"/>
      <c r="Q38"/>
      <c r="R38"/>
    </row>
    <row r="39" spans="1:18">
      <c r="A39"/>
      <c r="B39" s="40"/>
      <c r="C39" s="40"/>
      <c r="D39" s="41"/>
      <c r="E39" s="40"/>
      <c r="F39"/>
      <c r="G39"/>
      <c r="H39"/>
      <c r="I39"/>
      <c r="J39" s="42"/>
      <c r="K39"/>
      <c r="L39"/>
      <c r="M39"/>
      <c r="N39"/>
      <c r="O39" s="83"/>
      <c r="P39"/>
      <c r="Q39"/>
      <c r="R39"/>
    </row>
    <row r="40" spans="1:18">
      <c r="A40"/>
      <c r="B40" s="40"/>
      <c r="C40" s="40"/>
      <c r="D40" s="41"/>
      <c r="E40" s="40"/>
      <c r="F40"/>
      <c r="G40"/>
      <c r="H40"/>
      <c r="I40"/>
      <c r="J40" s="42"/>
      <c r="K40"/>
      <c r="L40"/>
      <c r="M40"/>
      <c r="N40"/>
      <c r="O40" s="83"/>
      <c r="P40"/>
      <c r="Q40"/>
      <c r="R40"/>
    </row>
    <row r="41" spans="1:18">
      <c r="A41"/>
      <c r="B41" s="40"/>
      <c r="C41" s="40"/>
      <c r="D41" s="41"/>
      <c r="E41" s="40"/>
      <c r="F41"/>
      <c r="G41"/>
      <c r="H41"/>
      <c r="I41"/>
      <c r="J41" s="42"/>
      <c r="K41"/>
      <c r="L41"/>
      <c r="M41"/>
      <c r="N41"/>
      <c r="O41" s="83"/>
      <c r="P41"/>
      <c r="Q41"/>
      <c r="R41"/>
    </row>
    <row r="42" spans="1:18">
      <c r="A42"/>
      <c r="B42" s="40"/>
      <c r="C42" s="40"/>
      <c r="D42" s="41"/>
      <c r="E42" s="40"/>
      <c r="F42"/>
      <c r="G42"/>
      <c r="H42"/>
      <c r="I42"/>
      <c r="J42" s="42"/>
      <c r="K42"/>
      <c r="L42"/>
      <c r="M42"/>
      <c r="N42"/>
      <c r="O42" s="83"/>
      <c r="P42"/>
      <c r="Q42"/>
      <c r="R42"/>
    </row>
    <row r="43" spans="1:18">
      <c r="A43"/>
      <c r="B43" s="40"/>
      <c r="C43" s="40"/>
      <c r="D43" s="41"/>
      <c r="E43" s="40"/>
      <c r="F43"/>
      <c r="G43"/>
      <c r="H43"/>
      <c r="I43"/>
      <c r="J43" s="42"/>
      <c r="K43"/>
      <c r="L43"/>
      <c r="M43"/>
      <c r="N43"/>
      <c r="O43" s="83"/>
      <c r="P43"/>
      <c r="Q43"/>
      <c r="R43"/>
    </row>
    <row r="44" spans="1:18">
      <c r="A44"/>
      <c r="B44" s="40"/>
      <c r="C44" s="40"/>
      <c r="D44" s="41"/>
      <c r="E44" s="40"/>
      <c r="F44"/>
      <c r="G44"/>
      <c r="H44"/>
      <c r="I44"/>
      <c r="J44" s="42"/>
      <c r="K44"/>
      <c r="L44"/>
      <c r="M44"/>
      <c r="N44"/>
      <c r="O44" s="83"/>
      <c r="P44"/>
      <c r="Q44"/>
      <c r="R44"/>
    </row>
    <row r="45" spans="1:18">
      <c r="A45"/>
      <c r="B45" s="40"/>
      <c r="C45" s="40"/>
      <c r="D45" s="41"/>
      <c r="E45" s="40"/>
      <c r="F45"/>
      <c r="G45"/>
      <c r="H45"/>
      <c r="I45"/>
      <c r="J45" s="42"/>
      <c r="K45"/>
      <c r="L45"/>
      <c r="M45"/>
      <c r="N45"/>
      <c r="O45" s="83"/>
      <c r="P45"/>
      <c r="Q45"/>
      <c r="R45"/>
    </row>
    <row r="46" spans="1:18">
      <c r="A46"/>
      <c r="B46" s="40"/>
      <c r="C46" s="40"/>
      <c r="D46" s="41"/>
      <c r="E46" s="40"/>
      <c r="F46"/>
      <c r="G46"/>
      <c r="H46"/>
      <c r="I46"/>
      <c r="J46" s="42"/>
      <c r="K46"/>
      <c r="L46"/>
      <c r="M46"/>
      <c r="N46"/>
      <c r="O46" s="83"/>
      <c r="P46"/>
      <c r="Q46"/>
      <c r="R46"/>
    </row>
    <row r="47" spans="1:18">
      <c r="A47"/>
      <c r="B47" s="40"/>
      <c r="C47" s="40"/>
      <c r="D47" s="41"/>
      <c r="E47" s="40"/>
      <c r="F47"/>
      <c r="G47"/>
      <c r="H47"/>
      <c r="I47"/>
      <c r="J47" s="42"/>
      <c r="K47"/>
      <c r="L47"/>
      <c r="M47"/>
      <c r="N47"/>
      <c r="O47" s="83"/>
      <c r="P47"/>
      <c r="Q47"/>
      <c r="R47"/>
    </row>
    <row r="48" spans="1:18">
      <c r="A48"/>
      <c r="B48" s="40"/>
      <c r="C48" s="40"/>
      <c r="D48" s="41"/>
      <c r="E48" s="40"/>
      <c r="F48"/>
      <c r="G48"/>
      <c r="H48"/>
      <c r="I48"/>
      <c r="J48" s="42"/>
      <c r="K48"/>
      <c r="L48"/>
      <c r="M48"/>
      <c r="N48"/>
      <c r="O48" s="83"/>
      <c r="P48"/>
      <c r="Q48"/>
      <c r="R48"/>
    </row>
    <row r="49" spans="1:18">
      <c r="A49"/>
      <c r="B49" s="40"/>
      <c r="C49" s="40"/>
      <c r="D49" s="41"/>
      <c r="E49" s="40"/>
      <c r="F49"/>
      <c r="G49"/>
      <c r="H49"/>
      <c r="I49"/>
      <c r="J49" s="42"/>
      <c r="K49"/>
      <c r="L49"/>
      <c r="M49"/>
      <c r="N49"/>
      <c r="O49" s="83"/>
      <c r="P49"/>
      <c r="Q49"/>
      <c r="R49"/>
    </row>
    <row r="50" spans="1:18">
      <c r="A50"/>
      <c r="B50" s="40"/>
      <c r="C50" s="40"/>
      <c r="D50" s="41"/>
      <c r="E50" s="40"/>
      <c r="F50"/>
      <c r="G50"/>
      <c r="H50"/>
      <c r="I50"/>
      <c r="J50" s="42"/>
      <c r="K50"/>
      <c r="L50"/>
      <c r="M50"/>
      <c r="N50"/>
      <c r="O50" s="83"/>
      <c r="P50"/>
      <c r="Q50"/>
      <c r="R50"/>
    </row>
    <row r="51" spans="1:18">
      <c r="A51"/>
      <c r="B51" s="40"/>
      <c r="C51" s="40"/>
      <c r="D51" s="41"/>
      <c r="E51" s="40"/>
      <c r="F51"/>
      <c r="G51"/>
      <c r="H51"/>
      <c r="I51"/>
      <c r="J51" s="42"/>
      <c r="K51"/>
      <c r="L51"/>
      <c r="M51"/>
      <c r="N51"/>
      <c r="O51" s="83"/>
      <c r="P51"/>
      <c r="Q51"/>
      <c r="R51"/>
    </row>
    <row r="52" spans="1:18">
      <c r="A52"/>
      <c r="B52" s="40"/>
      <c r="C52" s="40"/>
      <c r="D52" s="41"/>
      <c r="E52" s="40"/>
      <c r="F52"/>
      <c r="G52"/>
      <c r="H52"/>
      <c r="I52"/>
      <c r="J52" s="42"/>
      <c r="K52"/>
      <c r="L52"/>
      <c r="M52"/>
      <c r="N52"/>
      <c r="O52" s="83"/>
      <c r="P52"/>
      <c r="Q52"/>
      <c r="R52"/>
    </row>
    <row r="53" spans="1:18">
      <c r="A53"/>
      <c r="B53" s="40"/>
      <c r="C53" s="40"/>
      <c r="D53" s="41"/>
      <c r="E53" s="40"/>
      <c r="F53"/>
      <c r="G53"/>
      <c r="H53"/>
      <c r="I53"/>
      <c r="J53" s="42"/>
      <c r="K53"/>
      <c r="L53"/>
      <c r="M53"/>
      <c r="N53"/>
      <c r="O53" s="83"/>
      <c r="P53"/>
      <c r="Q53"/>
      <c r="R53"/>
    </row>
    <row r="54" spans="1:18">
      <c r="A54"/>
      <c r="B54" s="40"/>
      <c r="C54" s="40"/>
      <c r="D54" s="41"/>
      <c r="E54" s="40"/>
      <c r="F54"/>
      <c r="G54"/>
      <c r="H54"/>
      <c r="I54"/>
      <c r="J54" s="42"/>
      <c r="K54"/>
      <c r="L54"/>
      <c r="M54"/>
      <c r="N54"/>
      <c r="O54" s="83"/>
      <c r="P54"/>
      <c r="Q54"/>
      <c r="R54"/>
    </row>
    <row r="55" spans="1:18">
      <c r="A55"/>
      <c r="B55" s="40"/>
      <c r="C55" s="40"/>
      <c r="D55" s="41"/>
      <c r="E55" s="40"/>
      <c r="F55"/>
      <c r="G55"/>
      <c r="H55"/>
      <c r="I55"/>
      <c r="J55" s="42"/>
      <c r="K55"/>
      <c r="L55"/>
      <c r="M55"/>
      <c r="N55"/>
      <c r="O55" s="83"/>
      <c r="P55"/>
      <c r="Q55"/>
      <c r="R55"/>
    </row>
    <row r="56" spans="1:18">
      <c r="A56"/>
      <c r="B56" s="40"/>
      <c r="C56" s="40"/>
      <c r="D56" s="41"/>
      <c r="E56" s="40"/>
      <c r="F56"/>
      <c r="G56"/>
      <c r="H56"/>
      <c r="I56"/>
      <c r="J56" s="42"/>
      <c r="K56"/>
      <c r="L56"/>
      <c r="M56"/>
      <c r="N56"/>
      <c r="O56" s="83"/>
      <c r="P56"/>
      <c r="Q56"/>
      <c r="R56"/>
    </row>
    <row r="57" spans="1:18">
      <c r="A57"/>
      <c r="B57" s="40"/>
      <c r="C57" s="40"/>
      <c r="D57" s="41"/>
      <c r="E57" s="40"/>
      <c r="F57"/>
      <c r="G57"/>
      <c r="H57"/>
      <c r="I57"/>
      <c r="J57" s="42"/>
      <c r="K57"/>
      <c r="L57"/>
      <c r="M57"/>
      <c r="N57"/>
      <c r="O57" s="83"/>
      <c r="P57"/>
      <c r="Q57"/>
      <c r="R57"/>
    </row>
    <row r="58" spans="1:18">
      <c r="A58"/>
      <c r="B58" s="40"/>
      <c r="C58" s="40"/>
      <c r="D58" s="41"/>
      <c r="E58" s="40"/>
      <c r="F58"/>
      <c r="G58"/>
      <c r="H58"/>
      <c r="I58"/>
      <c r="J58" s="42"/>
      <c r="K58"/>
      <c r="L58"/>
      <c r="M58"/>
      <c r="N58"/>
      <c r="O58" s="83"/>
      <c r="P58"/>
      <c r="Q58"/>
      <c r="R58"/>
    </row>
    <row r="59" spans="1:18">
      <c r="A59"/>
      <c r="B59" s="40"/>
      <c r="C59" s="40"/>
      <c r="D59" s="41"/>
      <c r="E59" s="40"/>
      <c r="F59"/>
      <c r="G59"/>
      <c r="H59"/>
      <c r="I59"/>
      <c r="J59" s="42"/>
      <c r="K59"/>
      <c r="L59"/>
      <c r="M59"/>
      <c r="N59"/>
      <c r="O59" s="83"/>
      <c r="P59"/>
      <c r="Q59"/>
      <c r="R59"/>
    </row>
    <row r="60" spans="1:18">
      <c r="A60"/>
      <c r="B60" s="40"/>
      <c r="C60" s="40"/>
      <c r="D60" s="41"/>
      <c r="E60" s="40"/>
      <c r="F60"/>
      <c r="G60"/>
      <c r="H60"/>
      <c r="I60"/>
      <c r="J60" s="42"/>
      <c r="K60"/>
      <c r="L60"/>
      <c r="M60"/>
      <c r="N60"/>
      <c r="O60" s="83"/>
      <c r="P60"/>
      <c r="Q60"/>
      <c r="R60"/>
    </row>
    <row r="61" spans="1:18">
      <c r="A61"/>
      <c r="B61" s="40"/>
      <c r="C61" s="40"/>
      <c r="D61" s="41"/>
      <c r="E61" s="40"/>
      <c r="F61"/>
      <c r="G61"/>
      <c r="H61"/>
      <c r="I61"/>
      <c r="J61" s="42"/>
      <c r="K61"/>
      <c r="L61"/>
      <c r="M61"/>
      <c r="N61"/>
      <c r="O61" s="83"/>
      <c r="P61"/>
      <c r="Q61"/>
      <c r="R61"/>
    </row>
    <row r="62" spans="1:18">
      <c r="A62"/>
      <c r="B62" s="40"/>
      <c r="C62" s="40"/>
      <c r="D62" s="41"/>
      <c r="E62" s="40"/>
      <c r="F62"/>
      <c r="G62"/>
      <c r="H62"/>
      <c r="I62"/>
      <c r="J62" s="42"/>
      <c r="K62"/>
      <c r="L62"/>
      <c r="M62"/>
      <c r="N62"/>
      <c r="O62" s="83"/>
      <c r="P62"/>
      <c r="Q62"/>
      <c r="R62"/>
    </row>
    <row r="63" spans="1:18">
      <c r="A63"/>
      <c r="B63" s="40"/>
      <c r="C63" s="40"/>
      <c r="D63" s="41"/>
      <c r="E63" s="40"/>
      <c r="F63"/>
      <c r="G63"/>
      <c r="H63"/>
      <c r="I63"/>
      <c r="J63" s="42"/>
      <c r="K63"/>
      <c r="L63"/>
      <c r="M63"/>
      <c r="N63"/>
      <c r="O63" s="83"/>
      <c r="P63"/>
      <c r="Q63"/>
      <c r="R63"/>
    </row>
    <row r="64" spans="1:18">
      <c r="A64"/>
      <c r="B64" s="40"/>
      <c r="C64" s="40"/>
      <c r="D64" s="41"/>
      <c r="E64" s="40"/>
      <c r="F64"/>
      <c r="G64"/>
      <c r="H64"/>
      <c r="I64"/>
      <c r="J64" s="42"/>
      <c r="K64"/>
      <c r="L64"/>
      <c r="M64"/>
      <c r="N64"/>
      <c r="O64" s="83"/>
      <c r="P64"/>
      <c r="Q64"/>
      <c r="R64"/>
    </row>
    <row r="65" spans="1:18">
      <c r="A65"/>
      <c r="B65" s="40"/>
      <c r="C65" s="40"/>
      <c r="D65" s="41"/>
      <c r="E65" s="40"/>
      <c r="F65"/>
      <c r="G65"/>
      <c r="H65"/>
      <c r="I65"/>
      <c r="J65" s="42"/>
      <c r="K65"/>
      <c r="L65"/>
      <c r="M65"/>
      <c r="N65"/>
      <c r="O65" s="83"/>
      <c r="P65"/>
      <c r="Q65"/>
      <c r="R65"/>
    </row>
    <row r="66" spans="1:18">
      <c r="A66"/>
      <c r="B66" s="40"/>
      <c r="C66" s="40"/>
      <c r="D66" s="41"/>
      <c r="E66" s="40"/>
      <c r="F66"/>
      <c r="G66"/>
      <c r="H66"/>
      <c r="I66"/>
      <c r="J66" s="42"/>
      <c r="K66"/>
      <c r="L66"/>
      <c r="M66"/>
      <c r="N66"/>
      <c r="O66" s="83"/>
      <c r="P66"/>
      <c r="Q66"/>
      <c r="R66"/>
    </row>
    <row r="67" spans="1:18">
      <c r="A67"/>
      <c r="B67" s="40"/>
      <c r="C67" s="40"/>
      <c r="D67" s="41"/>
      <c r="E67" s="40"/>
      <c r="F67"/>
      <c r="G67"/>
      <c r="H67"/>
      <c r="I67"/>
      <c r="J67" s="42"/>
      <c r="K67"/>
      <c r="L67"/>
      <c r="M67"/>
      <c r="N67"/>
      <c r="O67" s="83"/>
      <c r="P67"/>
      <c r="Q67"/>
      <c r="R67"/>
    </row>
    <row r="68" spans="1:18">
      <c r="A68"/>
      <c r="B68" s="40"/>
      <c r="C68" s="40"/>
      <c r="D68" s="41"/>
      <c r="E68" s="40"/>
      <c r="F68"/>
      <c r="G68"/>
      <c r="H68"/>
      <c r="I68"/>
      <c r="J68" s="42"/>
      <c r="K68"/>
      <c r="L68"/>
      <c r="M68"/>
      <c r="N68"/>
      <c r="O68" s="83"/>
      <c r="P68"/>
      <c r="Q68"/>
      <c r="R68"/>
    </row>
    <row r="69" spans="1:18">
      <c r="A69"/>
      <c r="B69" s="40"/>
      <c r="C69" s="40"/>
      <c r="D69" s="41"/>
      <c r="E69" s="40"/>
      <c r="F69"/>
      <c r="G69"/>
      <c r="H69"/>
      <c r="I69"/>
      <c r="J69" s="42"/>
      <c r="K69"/>
      <c r="L69"/>
      <c r="M69"/>
      <c r="N69"/>
      <c r="O69" s="83"/>
      <c r="P69"/>
      <c r="Q69"/>
      <c r="R69"/>
    </row>
    <row r="70" spans="1:18">
      <c r="A70"/>
      <c r="B70" s="40"/>
      <c r="C70" s="40"/>
      <c r="D70" s="41"/>
      <c r="E70" s="40"/>
      <c r="F70"/>
      <c r="G70"/>
      <c r="H70"/>
      <c r="I70"/>
      <c r="J70" s="42"/>
      <c r="K70"/>
      <c r="L70"/>
      <c r="M70"/>
      <c r="N70"/>
      <c r="O70" s="83"/>
      <c r="P70"/>
      <c r="Q70"/>
      <c r="R70"/>
    </row>
    <row r="71" spans="1:18">
      <c r="A71"/>
      <c r="B71" s="40"/>
      <c r="C71" s="40"/>
      <c r="D71" s="41"/>
      <c r="E71" s="40"/>
      <c r="F71"/>
      <c r="G71"/>
      <c r="H71"/>
      <c r="I71"/>
      <c r="J71" s="42"/>
      <c r="K71"/>
      <c r="L71"/>
      <c r="M71"/>
      <c r="N71"/>
      <c r="O71" s="83"/>
      <c r="P71"/>
      <c r="Q71"/>
      <c r="R71"/>
    </row>
    <row r="72" spans="1:18">
      <c r="A72"/>
      <c r="B72" s="40"/>
      <c r="C72" s="40"/>
      <c r="D72" s="41"/>
      <c r="E72" s="40"/>
      <c r="F72"/>
      <c r="G72"/>
      <c r="H72"/>
      <c r="I72"/>
      <c r="J72" s="42"/>
      <c r="K72"/>
      <c r="L72"/>
      <c r="M72"/>
      <c r="N72"/>
      <c r="O72" s="83"/>
      <c r="P72"/>
      <c r="Q72"/>
      <c r="R72"/>
    </row>
    <row r="73" spans="1:18">
      <c r="A73"/>
      <c r="B73" s="40"/>
      <c r="C73" s="40"/>
      <c r="D73" s="41"/>
      <c r="E73" s="40"/>
      <c r="F73"/>
      <c r="G73"/>
      <c r="H73"/>
      <c r="I73"/>
      <c r="J73" s="42"/>
      <c r="K73"/>
      <c r="L73"/>
      <c r="M73"/>
      <c r="N73"/>
      <c r="O73" s="83"/>
      <c r="P73"/>
      <c r="Q73"/>
      <c r="R73"/>
    </row>
    <row r="74" spans="1:18">
      <c r="A74"/>
      <c r="B74" s="40"/>
      <c r="C74" s="40"/>
      <c r="D74" s="41"/>
      <c r="E74" s="40"/>
      <c r="F74"/>
      <c r="G74"/>
      <c r="H74"/>
      <c r="I74"/>
      <c r="J74" s="42"/>
      <c r="K74"/>
      <c r="L74"/>
      <c r="M74"/>
      <c r="N74"/>
      <c r="O74" s="83"/>
      <c r="P74"/>
      <c r="Q74"/>
      <c r="R74"/>
    </row>
    <row r="75" spans="1:18">
      <c r="A75"/>
      <c r="B75" s="40"/>
      <c r="C75" s="40"/>
      <c r="D75" s="41"/>
      <c r="E75" s="40"/>
      <c r="F75"/>
      <c r="G75"/>
      <c r="H75"/>
      <c r="I75"/>
      <c r="J75" s="42"/>
      <c r="K75"/>
      <c r="L75"/>
      <c r="M75"/>
      <c r="N75"/>
      <c r="O75" s="83"/>
      <c r="P75"/>
      <c r="Q75"/>
      <c r="R75"/>
    </row>
    <row r="76" spans="1:18">
      <c r="A76"/>
      <c r="B76" s="40"/>
      <c r="C76" s="40"/>
      <c r="D76" s="41"/>
      <c r="E76" s="40"/>
      <c r="F76"/>
      <c r="G76"/>
      <c r="H76"/>
      <c r="I76"/>
      <c r="J76" s="42"/>
      <c r="K76"/>
      <c r="L76"/>
      <c r="M76"/>
      <c r="N76"/>
      <c r="O76" s="83"/>
      <c r="P76"/>
      <c r="Q76"/>
      <c r="R76"/>
    </row>
    <row r="77" spans="1:18">
      <c r="A77"/>
      <c r="B77" s="40"/>
      <c r="C77" s="40"/>
      <c r="D77" s="41"/>
      <c r="E77" s="40"/>
      <c r="F77"/>
      <c r="G77"/>
      <c r="H77"/>
      <c r="I77"/>
      <c r="J77" s="42"/>
      <c r="K77"/>
      <c r="L77"/>
      <c r="M77"/>
      <c r="N77"/>
      <c r="O77" s="83"/>
      <c r="P77"/>
      <c r="Q77"/>
      <c r="R77"/>
    </row>
    <row r="78" spans="1:18">
      <c r="A78"/>
      <c r="B78" s="40"/>
      <c r="C78" s="40"/>
      <c r="D78" s="41"/>
      <c r="E78" s="40"/>
      <c r="F78"/>
      <c r="G78"/>
      <c r="H78"/>
      <c r="I78"/>
      <c r="J78" s="42"/>
      <c r="K78"/>
      <c r="L78"/>
      <c r="M78"/>
      <c r="N78"/>
      <c r="O78" s="83"/>
      <c r="P78"/>
      <c r="Q78"/>
      <c r="R78"/>
    </row>
    <row r="79" spans="1:18">
      <c r="A79"/>
      <c r="B79" s="40"/>
      <c r="C79" s="40"/>
      <c r="D79" s="41"/>
      <c r="E79" s="40"/>
      <c r="F79"/>
      <c r="G79"/>
      <c r="H79"/>
      <c r="I79"/>
      <c r="J79" s="42"/>
      <c r="K79"/>
      <c r="L79"/>
      <c r="M79"/>
      <c r="N79"/>
      <c r="O79" s="83"/>
      <c r="P79"/>
      <c r="Q79"/>
      <c r="R79"/>
    </row>
    <row r="80" spans="1:18">
      <c r="A80"/>
      <c r="B80" s="40"/>
      <c r="C80" s="40"/>
      <c r="D80" s="41"/>
      <c r="E80" s="40"/>
      <c r="F80"/>
      <c r="G80"/>
      <c r="H80"/>
      <c r="I80"/>
      <c r="J80" s="42"/>
      <c r="K80"/>
      <c r="L80"/>
      <c r="M80"/>
      <c r="N80"/>
      <c r="O80" s="83"/>
      <c r="P80"/>
      <c r="Q80"/>
      <c r="R80"/>
    </row>
    <row r="81" spans="1:18">
      <c r="A81"/>
      <c r="B81" s="40"/>
      <c r="C81" s="40"/>
      <c r="D81" s="41"/>
      <c r="E81" s="40"/>
      <c r="F81"/>
      <c r="G81"/>
      <c r="H81"/>
      <c r="I81"/>
      <c r="J81" s="42"/>
      <c r="K81"/>
      <c r="L81"/>
      <c r="M81"/>
      <c r="N81"/>
      <c r="O81" s="83"/>
      <c r="P81"/>
      <c r="Q81"/>
      <c r="R81"/>
    </row>
    <row r="82" spans="1:18">
      <c r="A82"/>
      <c r="B82" s="40"/>
      <c r="C82" s="40"/>
      <c r="D82" s="41"/>
      <c r="E82" s="40"/>
      <c r="F82"/>
      <c r="G82"/>
      <c r="H82"/>
      <c r="I82"/>
      <c r="J82" s="42"/>
      <c r="K82"/>
      <c r="L82"/>
      <c r="M82"/>
      <c r="N82"/>
      <c r="O82" s="83"/>
      <c r="P82"/>
      <c r="Q82"/>
      <c r="R82"/>
    </row>
    <row r="83" spans="1:18">
      <c r="A83"/>
      <c r="B83" s="40"/>
      <c r="C83" s="40"/>
      <c r="D83" s="41"/>
      <c r="E83" s="40"/>
      <c r="F83"/>
      <c r="G83"/>
      <c r="H83"/>
      <c r="I83"/>
      <c r="J83" s="42"/>
      <c r="K83"/>
      <c r="L83"/>
      <c r="M83"/>
      <c r="N83"/>
      <c r="O83" s="83"/>
      <c r="P83"/>
      <c r="Q83"/>
      <c r="R83"/>
    </row>
    <row r="84" spans="1:18">
      <c r="A84"/>
      <c r="B84" s="40"/>
      <c r="C84" s="40"/>
      <c r="D84" s="41"/>
      <c r="E84" s="40"/>
      <c r="F84"/>
      <c r="G84"/>
      <c r="H84"/>
      <c r="I84"/>
      <c r="J84" s="42"/>
      <c r="K84"/>
      <c r="L84"/>
      <c r="M84"/>
      <c r="N84"/>
      <c r="O84" s="83"/>
      <c r="P84"/>
      <c r="Q84"/>
      <c r="R84"/>
    </row>
    <row r="85" spans="1:18">
      <c r="A85"/>
      <c r="B85" s="40"/>
      <c r="C85" s="40"/>
      <c r="D85" s="41"/>
      <c r="E85" s="40"/>
      <c r="F85"/>
      <c r="G85"/>
      <c r="H85"/>
      <c r="I85"/>
      <c r="J85" s="42"/>
      <c r="K85"/>
      <c r="L85"/>
      <c r="M85"/>
      <c r="N85"/>
      <c r="O85" s="83"/>
      <c r="P85"/>
      <c r="Q85"/>
      <c r="R85"/>
    </row>
    <row r="86" spans="1:18">
      <c r="A86"/>
      <c r="B86" s="40"/>
      <c r="C86" s="40"/>
      <c r="D86" s="41"/>
      <c r="E86" s="40"/>
      <c r="F86"/>
      <c r="G86"/>
      <c r="H86"/>
      <c r="I86"/>
      <c r="J86" s="42"/>
      <c r="K86"/>
      <c r="L86"/>
      <c r="M86"/>
      <c r="N86"/>
      <c r="O86" s="83"/>
      <c r="P86"/>
      <c r="Q86"/>
      <c r="R86"/>
    </row>
    <row r="87" spans="1:18">
      <c r="A87"/>
      <c r="B87" s="40"/>
      <c r="C87" s="40"/>
      <c r="D87" s="41"/>
      <c r="E87" s="40"/>
      <c r="F87"/>
      <c r="G87"/>
      <c r="H87"/>
      <c r="I87"/>
      <c r="J87" s="42"/>
      <c r="K87"/>
      <c r="L87"/>
      <c r="M87"/>
      <c r="N87"/>
      <c r="O87" s="83"/>
      <c r="P87"/>
      <c r="Q87"/>
      <c r="R87"/>
    </row>
    <row r="88" spans="1:18">
      <c r="A88"/>
      <c r="B88" s="40"/>
      <c r="C88" s="40"/>
      <c r="D88" s="41"/>
      <c r="E88" s="40"/>
      <c r="F88"/>
      <c r="G88"/>
      <c r="H88"/>
      <c r="I88"/>
      <c r="J88" s="42"/>
      <c r="K88"/>
      <c r="L88"/>
      <c r="M88"/>
      <c r="N88"/>
      <c r="O88" s="83"/>
      <c r="P88"/>
      <c r="Q88"/>
      <c r="R88"/>
    </row>
    <row r="89" spans="1:18">
      <c r="A89"/>
      <c r="B89" s="40"/>
      <c r="C89" s="40"/>
      <c r="D89" s="41"/>
      <c r="E89" s="40"/>
      <c r="F89"/>
      <c r="G89"/>
      <c r="H89"/>
      <c r="I89"/>
      <c r="J89" s="42"/>
      <c r="K89"/>
      <c r="L89"/>
      <c r="M89"/>
      <c r="N89"/>
      <c r="O89" s="83"/>
      <c r="P89"/>
      <c r="Q89"/>
      <c r="R89"/>
    </row>
    <row r="90" spans="1:18">
      <c r="A90"/>
      <c r="B90" s="40"/>
      <c r="C90" s="40"/>
      <c r="D90" s="41"/>
      <c r="E90" s="40"/>
      <c r="F90"/>
      <c r="G90"/>
      <c r="H90"/>
      <c r="I90"/>
      <c r="J90" s="42"/>
      <c r="K90"/>
      <c r="L90"/>
      <c r="M90"/>
      <c r="N90"/>
      <c r="O90" s="83"/>
      <c r="P90"/>
      <c r="Q90"/>
      <c r="R90"/>
    </row>
    <row r="91" spans="1:18">
      <c r="A91"/>
      <c r="B91" s="40"/>
      <c r="C91" s="40"/>
      <c r="D91" s="41"/>
      <c r="E91" s="40"/>
      <c r="F91"/>
      <c r="G91"/>
      <c r="H91"/>
      <c r="I91"/>
      <c r="J91" s="42"/>
      <c r="K91"/>
      <c r="L91"/>
      <c r="M91"/>
      <c r="N91"/>
      <c r="O91" s="83"/>
      <c r="P91"/>
      <c r="Q91"/>
      <c r="R91"/>
    </row>
    <row r="92" spans="1:18">
      <c r="A92"/>
      <c r="B92" s="40"/>
      <c r="C92" s="40"/>
      <c r="D92" s="41"/>
      <c r="E92" s="40"/>
      <c r="F92"/>
      <c r="G92"/>
      <c r="H92"/>
      <c r="I92"/>
      <c r="J92" s="42"/>
      <c r="K92"/>
      <c r="L92"/>
      <c r="M92"/>
      <c r="N92"/>
      <c r="O92" s="83"/>
      <c r="P92"/>
      <c r="Q92"/>
      <c r="R92"/>
    </row>
    <row r="93" spans="1:18">
      <c r="A93"/>
      <c r="B93" s="40"/>
      <c r="C93" s="40"/>
      <c r="D93" s="41"/>
      <c r="E93" s="40"/>
      <c r="F93"/>
      <c r="G93"/>
      <c r="H93"/>
      <c r="I93"/>
      <c r="J93" s="42"/>
      <c r="K93"/>
      <c r="L93"/>
      <c r="M93"/>
      <c r="N93"/>
      <c r="O93" s="83"/>
      <c r="P93"/>
      <c r="Q93"/>
      <c r="R93"/>
    </row>
    <row r="94" spans="1:18">
      <c r="A94"/>
      <c r="B94" s="40"/>
      <c r="C94" s="40"/>
      <c r="D94" s="41"/>
      <c r="E94" s="40"/>
      <c r="F94"/>
      <c r="G94"/>
      <c r="H94"/>
      <c r="I94"/>
      <c r="J94" s="42"/>
      <c r="K94"/>
      <c r="L94"/>
      <c r="M94"/>
      <c r="N94"/>
      <c r="O94" s="83"/>
      <c r="P94"/>
      <c r="Q94"/>
      <c r="R94"/>
    </row>
    <row r="95" spans="1:18">
      <c r="A95"/>
      <c r="B95" s="40"/>
      <c r="C95" s="40"/>
      <c r="D95" s="41"/>
      <c r="E95" s="40"/>
      <c r="F95"/>
      <c r="G95"/>
      <c r="H95"/>
      <c r="I95"/>
      <c r="J95" s="42"/>
      <c r="K95"/>
      <c r="L95"/>
      <c r="M95"/>
      <c r="N95"/>
      <c r="O95" s="83"/>
      <c r="P95"/>
      <c r="Q95"/>
      <c r="R95"/>
    </row>
    <row r="96" spans="1:18">
      <c r="A96"/>
      <c r="B96" s="40"/>
      <c r="C96" s="40"/>
      <c r="D96" s="41"/>
      <c r="E96" s="40"/>
      <c r="F96"/>
      <c r="G96"/>
      <c r="H96"/>
      <c r="I96"/>
      <c r="J96" s="42"/>
      <c r="K96"/>
      <c r="L96"/>
      <c r="M96"/>
      <c r="N96"/>
      <c r="O96" s="83"/>
      <c r="P96"/>
      <c r="Q96"/>
      <c r="R96"/>
    </row>
    <row r="97" spans="1:18">
      <c r="A97"/>
      <c r="B97" s="40"/>
      <c r="C97" s="40"/>
      <c r="D97" s="41"/>
      <c r="E97" s="40"/>
      <c r="F97"/>
      <c r="G97"/>
      <c r="H97"/>
      <c r="I97"/>
      <c r="J97" s="42"/>
      <c r="K97"/>
      <c r="L97"/>
      <c r="M97"/>
      <c r="N97"/>
      <c r="O97" s="83"/>
      <c r="P97"/>
      <c r="Q97"/>
      <c r="R97"/>
    </row>
    <row r="98" spans="1:18">
      <c r="A98"/>
      <c r="B98" s="40"/>
      <c r="C98" s="40"/>
      <c r="D98" s="41"/>
      <c r="E98" s="40"/>
      <c r="F98"/>
      <c r="G98"/>
      <c r="H98"/>
      <c r="I98"/>
      <c r="J98" s="42"/>
      <c r="K98"/>
      <c r="L98"/>
      <c r="M98"/>
      <c r="N98"/>
      <c r="O98" s="83"/>
      <c r="P98"/>
      <c r="Q98"/>
      <c r="R98"/>
    </row>
    <row r="99" spans="1:18">
      <c r="A99"/>
      <c r="B99" s="40"/>
      <c r="C99" s="40"/>
      <c r="D99" s="41"/>
      <c r="E99" s="40"/>
      <c r="F99"/>
      <c r="G99"/>
      <c r="H99"/>
      <c r="I99"/>
      <c r="J99" s="42"/>
      <c r="K99"/>
      <c r="L99"/>
      <c r="M99"/>
      <c r="N99"/>
      <c r="O99" s="83"/>
      <c r="P99"/>
      <c r="Q99"/>
      <c r="R99"/>
    </row>
    <row r="100" spans="1:18">
      <c r="A100"/>
      <c r="B100" s="40"/>
      <c r="C100" s="40"/>
      <c r="D100" s="41"/>
      <c r="E100" s="40"/>
      <c r="F100"/>
      <c r="G100"/>
      <c r="H100"/>
      <c r="I100"/>
      <c r="J100" s="42"/>
      <c r="K100"/>
      <c r="L100"/>
      <c r="M100"/>
      <c r="N100"/>
      <c r="O100" s="83"/>
      <c r="P100"/>
      <c r="Q100"/>
      <c r="R100"/>
    </row>
    <row r="101" spans="1:18">
      <c r="A101"/>
      <c r="B101" s="40"/>
      <c r="C101" s="40"/>
      <c r="D101" s="41"/>
      <c r="E101" s="40"/>
      <c r="F101"/>
      <c r="G101"/>
      <c r="H101"/>
      <c r="I101"/>
      <c r="J101" s="42"/>
      <c r="K101"/>
      <c r="L101"/>
      <c r="M101"/>
      <c r="N101"/>
      <c r="O101" s="83"/>
      <c r="P101"/>
      <c r="Q101"/>
      <c r="R101"/>
    </row>
    <row r="102" spans="1:18">
      <c r="A102"/>
      <c r="B102" s="40"/>
      <c r="C102" s="40"/>
      <c r="D102" s="41"/>
      <c r="E102" s="40"/>
      <c r="F102"/>
      <c r="G102"/>
      <c r="H102"/>
      <c r="I102"/>
      <c r="J102" s="42"/>
      <c r="K102"/>
      <c r="L102"/>
      <c r="M102"/>
      <c r="N102"/>
      <c r="O102" s="83"/>
      <c r="P102"/>
      <c r="Q102"/>
      <c r="R102"/>
    </row>
    <row r="103" spans="1:18">
      <c r="A103"/>
      <c r="B103" s="40"/>
      <c r="C103" s="40"/>
      <c r="D103" s="41"/>
      <c r="E103" s="40"/>
      <c r="F103"/>
      <c r="G103"/>
      <c r="H103"/>
      <c r="I103"/>
      <c r="J103" s="42"/>
      <c r="K103"/>
      <c r="L103"/>
      <c r="M103"/>
      <c r="N103"/>
      <c r="O103" s="83"/>
      <c r="P103"/>
      <c r="Q103"/>
      <c r="R103"/>
    </row>
    <row r="104" spans="1:18">
      <c r="A104"/>
      <c r="B104" s="40"/>
      <c r="C104" s="40"/>
      <c r="D104" s="41"/>
      <c r="E104" s="40"/>
      <c r="F104"/>
      <c r="G104"/>
      <c r="H104"/>
      <c r="I104"/>
      <c r="J104" s="42"/>
      <c r="K104"/>
      <c r="L104"/>
      <c r="M104"/>
      <c r="N104"/>
      <c r="O104" s="83"/>
      <c r="P104"/>
      <c r="Q104"/>
      <c r="R104"/>
    </row>
    <row r="105" spans="1:18">
      <c r="A105"/>
      <c r="B105" s="40"/>
      <c r="C105" s="40"/>
      <c r="D105" s="41"/>
      <c r="E105" s="40"/>
      <c r="F105"/>
      <c r="G105"/>
      <c r="H105"/>
      <c r="I105"/>
      <c r="J105" s="42"/>
      <c r="K105"/>
      <c r="L105"/>
      <c r="M105"/>
      <c r="N105"/>
      <c r="O105" s="83"/>
      <c r="P105"/>
      <c r="Q105"/>
      <c r="R105"/>
    </row>
    <row r="106" spans="1:18">
      <c r="A106"/>
      <c r="B106" s="40"/>
      <c r="C106" s="40"/>
      <c r="D106" s="41"/>
      <c r="E106" s="40"/>
      <c r="F106"/>
      <c r="G106"/>
      <c r="H106"/>
      <c r="I106"/>
      <c r="J106" s="42"/>
      <c r="K106"/>
      <c r="L106"/>
      <c r="M106"/>
      <c r="N106"/>
      <c r="O106" s="83"/>
      <c r="P106"/>
      <c r="Q106"/>
      <c r="R106"/>
    </row>
    <row r="107" spans="1:18">
      <c r="A107"/>
      <c r="B107" s="40"/>
      <c r="C107" s="40"/>
      <c r="D107" s="41"/>
      <c r="E107" s="40"/>
      <c r="F107"/>
      <c r="G107"/>
      <c r="H107"/>
      <c r="I107"/>
      <c r="J107" s="42"/>
      <c r="K107"/>
      <c r="L107"/>
      <c r="M107"/>
      <c r="N107"/>
      <c r="O107" s="83"/>
      <c r="P107"/>
      <c r="Q107"/>
      <c r="R107"/>
    </row>
    <row r="108" spans="1:18">
      <c r="A108"/>
      <c r="B108" s="40"/>
      <c r="C108" s="40"/>
      <c r="D108" s="41"/>
      <c r="E108" s="40"/>
      <c r="F108"/>
      <c r="G108"/>
      <c r="H108"/>
      <c r="I108"/>
      <c r="J108" s="42"/>
      <c r="K108"/>
      <c r="L108"/>
      <c r="M108"/>
      <c r="N108"/>
      <c r="O108" s="83"/>
      <c r="P108"/>
      <c r="Q108"/>
      <c r="R108"/>
    </row>
    <row r="109" spans="1:18">
      <c r="A109"/>
      <c r="B109" s="40"/>
      <c r="C109" s="40"/>
      <c r="D109" s="41"/>
      <c r="E109" s="40"/>
      <c r="F109"/>
      <c r="G109"/>
      <c r="H109"/>
      <c r="I109"/>
      <c r="J109" s="42"/>
      <c r="K109"/>
      <c r="L109"/>
      <c r="M109"/>
      <c r="N109"/>
      <c r="O109" s="83"/>
      <c r="P109"/>
      <c r="Q109"/>
      <c r="R109"/>
    </row>
    <row r="110" spans="1:18">
      <c r="A110"/>
      <c r="B110" s="40"/>
      <c r="C110" s="40"/>
      <c r="D110" s="41"/>
      <c r="E110" s="40"/>
      <c r="F110"/>
      <c r="G110"/>
      <c r="H110"/>
      <c r="I110"/>
      <c r="J110" s="42"/>
      <c r="K110"/>
      <c r="L110"/>
      <c r="M110"/>
      <c r="N110"/>
      <c r="O110" s="83"/>
      <c r="P110"/>
      <c r="Q110"/>
      <c r="R110"/>
    </row>
    <row r="111" spans="1:18">
      <c r="A111"/>
      <c r="B111" s="40"/>
      <c r="C111" s="40"/>
      <c r="D111" s="41"/>
      <c r="E111" s="40"/>
      <c r="F111"/>
      <c r="G111"/>
      <c r="H111"/>
      <c r="I111"/>
      <c r="J111" s="42"/>
      <c r="K111"/>
      <c r="L111"/>
      <c r="M111"/>
      <c r="N111"/>
      <c r="O111" s="83"/>
      <c r="P111"/>
      <c r="Q111"/>
      <c r="R111"/>
    </row>
    <row r="112" spans="1:18">
      <c r="A112"/>
      <c r="B112" s="40"/>
      <c r="C112" s="40"/>
      <c r="D112" s="41"/>
      <c r="E112" s="40"/>
      <c r="F112"/>
      <c r="G112"/>
      <c r="H112"/>
      <c r="I112"/>
      <c r="J112" s="42"/>
      <c r="K112"/>
      <c r="L112"/>
      <c r="M112"/>
      <c r="N112"/>
      <c r="O112" s="83"/>
      <c r="P112"/>
      <c r="Q112"/>
      <c r="R112"/>
    </row>
    <row r="113" spans="1:18">
      <c r="A113"/>
      <c r="B113" s="40"/>
      <c r="C113" s="40"/>
      <c r="D113" s="41"/>
      <c r="E113" s="40"/>
      <c r="F113"/>
      <c r="G113"/>
      <c r="H113"/>
      <c r="I113"/>
      <c r="J113" s="42"/>
      <c r="K113"/>
      <c r="L113"/>
      <c r="M113"/>
      <c r="N113"/>
      <c r="O113" s="83"/>
      <c r="P113"/>
      <c r="Q113"/>
      <c r="R113"/>
    </row>
    <row r="114" spans="1:18">
      <c r="A114"/>
      <c r="B114" s="40"/>
      <c r="C114" s="40"/>
      <c r="D114" s="41"/>
      <c r="E114" s="40"/>
      <c r="F114"/>
      <c r="G114"/>
      <c r="H114"/>
      <c r="I114"/>
      <c r="J114" s="42"/>
      <c r="K114"/>
      <c r="L114"/>
      <c r="M114"/>
      <c r="N114"/>
      <c r="O114" s="83"/>
      <c r="P114"/>
      <c r="Q114"/>
      <c r="R114"/>
    </row>
    <row r="115" spans="1:18">
      <c r="A115"/>
      <c r="B115" s="40"/>
      <c r="C115" s="40"/>
      <c r="D115" s="41"/>
      <c r="E115" s="40"/>
      <c r="F115"/>
      <c r="G115"/>
      <c r="H115"/>
      <c r="I115"/>
      <c r="J115" s="42"/>
      <c r="K115"/>
      <c r="L115"/>
      <c r="M115"/>
      <c r="N115"/>
      <c r="O115" s="83"/>
      <c r="P115"/>
      <c r="Q115"/>
      <c r="R115"/>
    </row>
    <row r="116" spans="1:18">
      <c r="A116"/>
      <c r="B116" s="40"/>
      <c r="C116" s="40"/>
      <c r="D116" s="41"/>
      <c r="E116" s="40"/>
      <c r="F116"/>
      <c r="G116"/>
      <c r="H116"/>
      <c r="I116"/>
      <c r="J116" s="42"/>
      <c r="K116"/>
      <c r="L116"/>
      <c r="M116"/>
      <c r="N116"/>
      <c r="O116" s="83"/>
      <c r="P116"/>
      <c r="Q116"/>
      <c r="R116"/>
    </row>
    <row r="117" spans="1:18">
      <c r="A117"/>
      <c r="B117" s="40"/>
      <c r="C117" s="40"/>
      <c r="D117" s="41"/>
      <c r="E117" s="40"/>
      <c r="F117"/>
      <c r="G117"/>
      <c r="H117"/>
      <c r="I117"/>
      <c r="J117" s="42"/>
      <c r="K117"/>
      <c r="L117"/>
      <c r="M117"/>
      <c r="N117"/>
      <c r="O117" s="83"/>
      <c r="P117"/>
      <c r="Q117"/>
      <c r="R117"/>
    </row>
    <row r="118" spans="1:18">
      <c r="A118"/>
      <c r="B118" s="40"/>
      <c r="C118" s="40"/>
      <c r="D118" s="41"/>
      <c r="E118" s="40"/>
      <c r="F118"/>
      <c r="G118"/>
      <c r="H118"/>
      <c r="I118"/>
      <c r="J118" s="42"/>
      <c r="K118"/>
      <c r="L118"/>
      <c r="M118"/>
      <c r="N118"/>
      <c r="O118" s="83"/>
      <c r="P118"/>
      <c r="Q118"/>
      <c r="R118"/>
    </row>
    <row r="119" spans="1:18">
      <c r="A119"/>
      <c r="B119" s="40"/>
      <c r="C119" s="40"/>
      <c r="D119" s="41"/>
      <c r="E119" s="40"/>
      <c r="F119"/>
      <c r="G119"/>
      <c r="H119"/>
      <c r="I119"/>
      <c r="J119" s="42"/>
      <c r="K119"/>
      <c r="L119"/>
      <c r="M119"/>
      <c r="N119"/>
      <c r="O119" s="83"/>
      <c r="P119"/>
      <c r="Q119"/>
      <c r="R119"/>
    </row>
    <row r="120" spans="1:18">
      <c r="A120"/>
      <c r="B120" s="40"/>
      <c r="C120" s="40"/>
      <c r="D120" s="41"/>
      <c r="E120" s="40"/>
      <c r="F120"/>
      <c r="G120"/>
      <c r="H120"/>
      <c r="I120"/>
      <c r="J120" s="42"/>
      <c r="K120"/>
      <c r="L120"/>
      <c r="M120"/>
      <c r="N120"/>
      <c r="O120" s="83"/>
      <c r="P120"/>
      <c r="Q120"/>
      <c r="R120"/>
    </row>
    <row r="121" spans="1:18">
      <c r="A121"/>
      <c r="B121" s="40"/>
      <c r="C121" s="40"/>
      <c r="D121" s="41"/>
      <c r="E121" s="40"/>
      <c r="F121"/>
      <c r="G121"/>
      <c r="H121"/>
      <c r="I121"/>
      <c r="J121" s="42"/>
      <c r="K121"/>
      <c r="L121"/>
      <c r="M121"/>
      <c r="N121"/>
      <c r="O121" s="83"/>
      <c r="P121"/>
      <c r="Q121"/>
      <c r="R121"/>
    </row>
    <row r="122" spans="1:18">
      <c r="A122"/>
      <c r="B122" s="40"/>
      <c r="C122" s="40"/>
      <c r="D122" s="41"/>
      <c r="E122" s="40"/>
      <c r="F122"/>
      <c r="G122"/>
      <c r="H122"/>
      <c r="I122"/>
      <c r="J122" s="42"/>
      <c r="K122"/>
      <c r="L122"/>
      <c r="M122"/>
      <c r="N122"/>
      <c r="O122" s="83"/>
      <c r="P122"/>
      <c r="Q122"/>
      <c r="R122"/>
    </row>
    <row r="123" spans="1:18">
      <c r="A123"/>
      <c r="B123" s="40"/>
      <c r="C123" s="40"/>
      <c r="D123" s="41"/>
      <c r="E123" s="40"/>
      <c r="F123"/>
      <c r="G123"/>
      <c r="H123"/>
      <c r="I123"/>
      <c r="J123" s="42"/>
      <c r="K123"/>
      <c r="L123"/>
      <c r="M123"/>
      <c r="N123"/>
      <c r="O123" s="83"/>
      <c r="P123"/>
      <c r="Q123"/>
      <c r="R123"/>
    </row>
    <row r="124" spans="1:18">
      <c r="A124"/>
      <c r="B124" s="40"/>
      <c r="C124" s="40"/>
      <c r="D124" s="41"/>
      <c r="E124" s="40"/>
      <c r="F124"/>
      <c r="G124"/>
      <c r="H124"/>
      <c r="I124"/>
      <c r="J124" s="42"/>
      <c r="K124"/>
      <c r="L124"/>
      <c r="M124"/>
      <c r="N124"/>
      <c r="O124" s="83"/>
      <c r="P124"/>
      <c r="Q124"/>
      <c r="R124"/>
    </row>
    <row r="125" spans="1:18">
      <c r="A125"/>
      <c r="B125" s="40"/>
      <c r="C125" s="40"/>
      <c r="D125" s="41"/>
      <c r="E125" s="40"/>
      <c r="F125"/>
      <c r="G125"/>
      <c r="H125"/>
      <c r="I125"/>
      <c r="J125" s="42"/>
      <c r="K125"/>
      <c r="L125"/>
      <c r="M125"/>
      <c r="N125"/>
      <c r="O125" s="83"/>
      <c r="P125"/>
      <c r="Q125"/>
      <c r="R125"/>
    </row>
    <row r="126" spans="1:18">
      <c r="A126"/>
      <c r="B126" s="40"/>
      <c r="C126" s="40"/>
      <c r="D126" s="41"/>
      <c r="E126" s="40"/>
      <c r="F126"/>
      <c r="G126"/>
      <c r="H126"/>
      <c r="I126"/>
      <c r="J126" s="42"/>
      <c r="K126"/>
      <c r="L126"/>
      <c r="M126"/>
      <c r="N126"/>
      <c r="O126" s="83"/>
      <c r="P126"/>
      <c r="Q126"/>
      <c r="R126"/>
    </row>
    <row r="127" spans="1:18">
      <c r="A127"/>
      <c r="B127" s="40"/>
      <c r="C127" s="40"/>
      <c r="D127" s="41"/>
      <c r="E127" s="40"/>
      <c r="F127"/>
      <c r="G127"/>
      <c r="H127"/>
      <c r="I127"/>
      <c r="J127" s="42"/>
      <c r="K127"/>
      <c r="L127"/>
      <c r="M127"/>
      <c r="N127"/>
      <c r="O127" s="83"/>
      <c r="P127"/>
      <c r="Q127"/>
      <c r="R127"/>
    </row>
    <row r="128" spans="1:18">
      <c r="A128"/>
      <c r="B128" s="40"/>
      <c r="C128" s="40"/>
      <c r="D128" s="41"/>
      <c r="E128" s="40"/>
      <c r="F128"/>
      <c r="G128"/>
      <c r="H128"/>
      <c r="I128"/>
      <c r="J128" s="42"/>
      <c r="K128"/>
      <c r="L128"/>
      <c r="M128"/>
      <c r="N128"/>
      <c r="O128" s="83"/>
      <c r="P128"/>
      <c r="Q128"/>
      <c r="R128"/>
    </row>
    <row r="129" spans="1:18">
      <c r="A129"/>
      <c r="B129" s="40"/>
      <c r="C129" s="40"/>
      <c r="D129" s="41"/>
      <c r="E129" s="40"/>
      <c r="F129"/>
      <c r="G129"/>
      <c r="H129"/>
      <c r="I129"/>
      <c r="J129" s="42"/>
      <c r="K129"/>
      <c r="L129"/>
      <c r="M129"/>
      <c r="N129"/>
      <c r="O129" s="83"/>
      <c r="P129"/>
      <c r="Q129"/>
      <c r="R129"/>
    </row>
    <row r="130" spans="1:18">
      <c r="A130"/>
      <c r="B130" s="40"/>
      <c r="C130" s="40"/>
      <c r="D130" s="41"/>
      <c r="E130" s="40"/>
      <c r="F130"/>
      <c r="G130"/>
      <c r="H130"/>
      <c r="I130"/>
      <c r="J130" s="42"/>
      <c r="K130"/>
      <c r="L130"/>
      <c r="M130"/>
      <c r="N130"/>
      <c r="O130" s="83"/>
      <c r="P130"/>
      <c r="Q130"/>
      <c r="R130"/>
    </row>
    <row r="131" spans="1:18">
      <c r="A131"/>
      <c r="B131" s="40"/>
      <c r="C131" s="40"/>
      <c r="D131" s="41"/>
      <c r="E131" s="40"/>
      <c r="F131"/>
      <c r="G131"/>
      <c r="H131"/>
      <c r="I131"/>
      <c r="J131" s="42"/>
      <c r="K131"/>
      <c r="L131"/>
      <c r="M131"/>
      <c r="N131"/>
      <c r="O131" s="83"/>
      <c r="P131"/>
      <c r="Q131"/>
      <c r="R131"/>
    </row>
    <row r="132" spans="1:18">
      <c r="A132"/>
      <c r="B132" s="40"/>
      <c r="C132" s="40"/>
      <c r="D132" s="41"/>
      <c r="E132" s="40"/>
      <c r="F132"/>
      <c r="G132"/>
      <c r="H132"/>
      <c r="I132"/>
      <c r="J132" s="42"/>
      <c r="K132"/>
      <c r="L132"/>
      <c r="M132"/>
      <c r="N132"/>
      <c r="O132" s="83"/>
      <c r="P132"/>
      <c r="Q132"/>
      <c r="R132"/>
    </row>
    <row r="133" spans="1:18">
      <c r="A133"/>
      <c r="B133" s="40"/>
      <c r="C133" s="40"/>
      <c r="D133" s="41"/>
      <c r="E133" s="40"/>
      <c r="F133"/>
      <c r="G133"/>
      <c r="H133"/>
      <c r="I133"/>
      <c r="J133" s="42"/>
      <c r="K133"/>
      <c r="L133"/>
      <c r="M133"/>
      <c r="N133"/>
      <c r="O133" s="83"/>
      <c r="P133"/>
      <c r="Q133"/>
      <c r="R133"/>
    </row>
    <row r="134" spans="1:18">
      <c r="A134"/>
      <c r="B134" s="40"/>
      <c r="C134" s="40"/>
      <c r="D134" s="41"/>
      <c r="E134" s="40"/>
      <c r="F134"/>
      <c r="G134"/>
      <c r="H134"/>
      <c r="I134"/>
      <c r="J134" s="42"/>
      <c r="K134"/>
      <c r="L134"/>
      <c r="M134"/>
      <c r="N134"/>
      <c r="O134" s="83"/>
      <c r="P134"/>
      <c r="Q134"/>
      <c r="R134"/>
    </row>
  </sheetData>
  <sortState ref="A4:R21">
    <sortCondition ref="A4"/>
  </sortState>
  <mergeCells count="7">
    <mergeCell ref="A1:R1"/>
    <mergeCell ref="B2:E2"/>
    <mergeCell ref="F2:N2"/>
    <mergeCell ref="O2:P2"/>
    <mergeCell ref="A2:A3"/>
    <mergeCell ref="Q2:Q3"/>
    <mergeCell ref="R2:R3"/>
  </mergeCells>
  <phoneticPr fontId="9" type="noConversion"/>
  <printOptions horizontalCentered="1"/>
  <pageMargins left="0.15748031496062992" right="0.15748031496062992" top="0.9055118110236221" bottom="0.82677165354330717" header="0.31496062992125984" footer="0.55118110236220474"/>
  <pageSetup paperSize="9" orientation="landscape" r:id="rId1"/>
  <headerFooter>
    <oddHeader>&amp;L&amp;G</oddHeader>
    <oddFooter>&amp;R二〇一六年十一月六日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workbookViewId="0">
      <selection activeCell="A4" sqref="A4:R21"/>
    </sheetView>
  </sheetViews>
  <sheetFormatPr defaultColWidth="26" defaultRowHeight="13.5"/>
  <cols>
    <col min="1" max="1" width="5.75" style="59" customWidth="1"/>
    <col min="2" max="2" width="5.375" style="59" customWidth="1"/>
    <col min="3" max="3" width="5.125" style="59" customWidth="1"/>
    <col min="4" max="4" width="7.5" style="59" customWidth="1"/>
    <col min="5" max="5" width="4.25" style="59" customWidth="1"/>
    <col min="6" max="6" width="6.5" style="59" customWidth="1"/>
    <col min="7" max="7" width="5.875" style="59" customWidth="1"/>
    <col min="8" max="8" width="7.375" style="59" customWidth="1"/>
    <col min="9" max="9" width="5.5" style="59" customWidth="1"/>
    <col min="10" max="10" width="5.875" style="59" customWidth="1"/>
    <col min="11" max="11" width="10" style="59" bestFit="1" customWidth="1"/>
    <col min="12" max="12" width="6.75" style="59" customWidth="1"/>
    <col min="13" max="13" width="4.625" style="59" customWidth="1"/>
    <col min="14" max="14" width="7.375" style="59" customWidth="1"/>
    <col min="15" max="15" width="6.5" style="59" customWidth="1"/>
    <col min="16" max="16" width="7" style="68" customWidth="1"/>
    <col min="17" max="17" width="5.5" style="59" customWidth="1"/>
    <col min="18" max="18" width="44" style="59" customWidth="1"/>
    <col min="19" max="16384" width="26" style="59"/>
  </cols>
  <sheetData>
    <row r="1" spans="1:18" ht="20.25">
      <c r="A1" s="97" t="s">
        <v>76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8"/>
      <c r="Q1" s="97"/>
      <c r="R1" s="97"/>
    </row>
    <row r="2" spans="1:18" s="60" customFormat="1" ht="13.5" customHeight="1">
      <c r="A2" s="104" t="s">
        <v>0</v>
      </c>
      <c r="B2" s="103" t="s">
        <v>39</v>
      </c>
      <c r="C2" s="103"/>
      <c r="D2" s="103"/>
      <c r="E2" s="103"/>
      <c r="F2" s="103" t="s">
        <v>40</v>
      </c>
      <c r="G2" s="103"/>
      <c r="H2" s="103"/>
      <c r="I2" s="103"/>
      <c r="J2" s="103"/>
      <c r="K2" s="103"/>
      <c r="L2" s="103"/>
      <c r="M2" s="103"/>
      <c r="N2" s="105" t="s">
        <v>41</v>
      </c>
      <c r="O2" s="105" t="s">
        <v>42</v>
      </c>
      <c r="P2" s="106" t="s">
        <v>3</v>
      </c>
      <c r="Q2" s="105" t="s">
        <v>4</v>
      </c>
      <c r="R2" s="105" t="s">
        <v>37</v>
      </c>
    </row>
    <row r="3" spans="1:18" s="60" customFormat="1" ht="39.75" customHeight="1">
      <c r="A3" s="104"/>
      <c r="B3" s="43" t="s">
        <v>43</v>
      </c>
      <c r="C3" s="43" t="s">
        <v>44</v>
      </c>
      <c r="D3" s="43" t="s">
        <v>5</v>
      </c>
      <c r="E3" s="43" t="s">
        <v>36</v>
      </c>
      <c r="F3" s="43" t="s">
        <v>48</v>
      </c>
      <c r="G3" s="43" t="s">
        <v>49</v>
      </c>
      <c r="H3" s="43" t="s">
        <v>50</v>
      </c>
      <c r="I3" s="45" t="s">
        <v>51</v>
      </c>
      <c r="J3" s="45" t="s">
        <v>52</v>
      </c>
      <c r="K3" s="45" t="s">
        <v>53</v>
      </c>
      <c r="L3" s="45" t="s">
        <v>54</v>
      </c>
      <c r="M3" s="45" t="s">
        <v>36</v>
      </c>
      <c r="N3" s="105"/>
      <c r="O3" s="105"/>
      <c r="P3" s="106"/>
      <c r="Q3" s="105"/>
      <c r="R3" s="105"/>
    </row>
    <row r="4" spans="1:18" s="60" customFormat="1">
      <c r="A4" s="61" t="s">
        <v>12</v>
      </c>
      <c r="B4" s="62">
        <v>18</v>
      </c>
      <c r="C4" s="62">
        <v>0</v>
      </c>
      <c r="D4" s="44">
        <v>1</v>
      </c>
      <c r="E4" s="62">
        <v>30</v>
      </c>
      <c r="F4" s="62">
        <v>95</v>
      </c>
      <c r="G4" s="62">
        <v>93</v>
      </c>
      <c r="H4" s="44">
        <v>0.97894736842105301</v>
      </c>
      <c r="I4" s="62">
        <v>10</v>
      </c>
      <c r="J4" s="62">
        <v>9</v>
      </c>
      <c r="K4" s="44">
        <v>0.9</v>
      </c>
      <c r="L4" s="44">
        <v>0.97142857142857097</v>
      </c>
      <c r="M4" s="62">
        <v>49</v>
      </c>
      <c r="N4" s="62">
        <v>10</v>
      </c>
      <c r="O4" s="62">
        <v>6.95</v>
      </c>
      <c r="P4" s="63">
        <v>95.95</v>
      </c>
      <c r="Q4" s="62">
        <v>11</v>
      </c>
      <c r="R4" s="62" t="s">
        <v>77</v>
      </c>
    </row>
    <row r="5" spans="1:18" s="60" customFormat="1">
      <c r="A5" s="61" t="s">
        <v>13</v>
      </c>
      <c r="B5" s="62">
        <v>16</v>
      </c>
      <c r="C5" s="62">
        <v>0</v>
      </c>
      <c r="D5" s="44">
        <v>1</v>
      </c>
      <c r="E5" s="62">
        <v>30</v>
      </c>
      <c r="F5" s="62">
        <v>151</v>
      </c>
      <c r="G5" s="62">
        <v>150</v>
      </c>
      <c r="H5" s="44">
        <v>0.99337748344370902</v>
      </c>
      <c r="I5" s="62">
        <v>10</v>
      </c>
      <c r="J5" s="62">
        <v>10</v>
      </c>
      <c r="K5" s="44">
        <v>1</v>
      </c>
      <c r="L5" s="44">
        <v>0.99378881987577605</v>
      </c>
      <c r="M5" s="62">
        <v>50</v>
      </c>
      <c r="N5" s="62">
        <v>10</v>
      </c>
      <c r="O5" s="62">
        <v>6.18</v>
      </c>
      <c r="P5" s="63">
        <v>96.18</v>
      </c>
      <c r="Q5" s="62">
        <v>7</v>
      </c>
      <c r="R5" s="62"/>
    </row>
    <row r="6" spans="1:18" s="60" customFormat="1">
      <c r="A6" s="61" t="s">
        <v>14</v>
      </c>
      <c r="B6" s="62">
        <v>32</v>
      </c>
      <c r="C6" s="62">
        <v>0</v>
      </c>
      <c r="D6" s="44">
        <v>1</v>
      </c>
      <c r="E6" s="62">
        <v>30</v>
      </c>
      <c r="F6" s="62">
        <v>212</v>
      </c>
      <c r="G6" s="62">
        <v>203</v>
      </c>
      <c r="H6" s="44">
        <v>0.95754716981132104</v>
      </c>
      <c r="I6" s="62">
        <v>11</v>
      </c>
      <c r="J6" s="62">
        <v>11</v>
      </c>
      <c r="K6" s="44">
        <v>1</v>
      </c>
      <c r="L6" s="44">
        <v>0.95964125560538105</v>
      </c>
      <c r="M6" s="62">
        <v>50</v>
      </c>
      <c r="N6" s="62">
        <v>10</v>
      </c>
      <c r="O6" s="62">
        <v>6.21</v>
      </c>
      <c r="P6" s="63">
        <v>96.21</v>
      </c>
      <c r="Q6" s="62">
        <v>6</v>
      </c>
      <c r="R6" s="62"/>
    </row>
    <row r="7" spans="1:18" s="60" customFormat="1">
      <c r="A7" s="61" t="s">
        <v>15</v>
      </c>
      <c r="B7" s="62">
        <v>28</v>
      </c>
      <c r="C7" s="62">
        <v>0</v>
      </c>
      <c r="D7" s="44">
        <v>1</v>
      </c>
      <c r="E7" s="62">
        <v>30</v>
      </c>
      <c r="F7" s="62">
        <v>116</v>
      </c>
      <c r="G7" s="62">
        <v>115</v>
      </c>
      <c r="H7" s="44">
        <v>0.99137931034482796</v>
      </c>
      <c r="I7" s="62">
        <v>11</v>
      </c>
      <c r="J7" s="62">
        <v>11</v>
      </c>
      <c r="K7" s="44">
        <v>1</v>
      </c>
      <c r="L7" s="44">
        <v>0.99212598425196896</v>
      </c>
      <c r="M7" s="62">
        <v>50</v>
      </c>
      <c r="N7" s="62">
        <v>10</v>
      </c>
      <c r="O7" s="62">
        <v>7.31</v>
      </c>
      <c r="P7" s="63">
        <v>97.31</v>
      </c>
      <c r="Q7" s="62">
        <v>3</v>
      </c>
      <c r="R7" s="62"/>
    </row>
    <row r="8" spans="1:18" s="60" customFormat="1">
      <c r="A8" s="61" t="s">
        <v>16</v>
      </c>
      <c r="B8" s="62">
        <v>8</v>
      </c>
      <c r="C8" s="62">
        <v>3</v>
      </c>
      <c r="D8" s="44">
        <v>0.625</v>
      </c>
      <c r="E8" s="62">
        <v>27</v>
      </c>
      <c r="F8" s="62">
        <v>112</v>
      </c>
      <c r="G8" s="62">
        <v>112</v>
      </c>
      <c r="H8" s="44">
        <v>1</v>
      </c>
      <c r="I8" s="62">
        <v>6</v>
      </c>
      <c r="J8" s="62">
        <v>6</v>
      </c>
      <c r="K8" s="44">
        <v>1</v>
      </c>
      <c r="L8" s="44">
        <v>1</v>
      </c>
      <c r="M8" s="62">
        <v>50</v>
      </c>
      <c r="N8" s="62">
        <v>10</v>
      </c>
      <c r="O8" s="65">
        <v>6.29</v>
      </c>
      <c r="P8" s="63">
        <v>93.29</v>
      </c>
      <c r="Q8" s="62">
        <v>17</v>
      </c>
      <c r="R8" s="62" t="s">
        <v>83</v>
      </c>
    </row>
    <row r="9" spans="1:18" s="60" customFormat="1">
      <c r="A9" s="64" t="s">
        <v>17</v>
      </c>
      <c r="B9" s="62">
        <v>22</v>
      </c>
      <c r="C9" s="62">
        <v>0</v>
      </c>
      <c r="D9" s="44">
        <v>1</v>
      </c>
      <c r="E9" s="62">
        <v>30</v>
      </c>
      <c r="F9" s="62">
        <v>186</v>
      </c>
      <c r="G9" s="62">
        <v>180</v>
      </c>
      <c r="H9" s="44">
        <v>0.967741935483871</v>
      </c>
      <c r="I9" s="62">
        <v>11</v>
      </c>
      <c r="J9" s="62">
        <v>11</v>
      </c>
      <c r="K9" s="44">
        <v>1</v>
      </c>
      <c r="L9" s="44">
        <v>0.96954314720812196</v>
      </c>
      <c r="M9" s="62">
        <v>50</v>
      </c>
      <c r="N9" s="62">
        <v>10</v>
      </c>
      <c r="O9" s="65">
        <v>6.08</v>
      </c>
      <c r="P9" s="63">
        <v>96.08</v>
      </c>
      <c r="Q9" s="62">
        <v>9</v>
      </c>
      <c r="R9" s="62"/>
    </row>
    <row r="10" spans="1:18" s="60" customFormat="1">
      <c r="A10" s="61" t="s">
        <v>18</v>
      </c>
      <c r="B10" s="62">
        <v>36</v>
      </c>
      <c r="C10" s="62">
        <v>1</v>
      </c>
      <c r="D10" s="44">
        <v>0.97222222222222199</v>
      </c>
      <c r="E10" s="62">
        <v>29</v>
      </c>
      <c r="F10" s="62">
        <v>103</v>
      </c>
      <c r="G10" s="62">
        <v>103</v>
      </c>
      <c r="H10" s="44">
        <v>1</v>
      </c>
      <c r="I10" s="62">
        <v>13</v>
      </c>
      <c r="J10" s="62">
        <v>12</v>
      </c>
      <c r="K10" s="44">
        <v>0.92307692307692302</v>
      </c>
      <c r="L10" s="44">
        <v>0.99137931034482796</v>
      </c>
      <c r="M10" s="62">
        <v>49</v>
      </c>
      <c r="N10" s="62">
        <v>10</v>
      </c>
      <c r="O10" s="65">
        <v>6.06</v>
      </c>
      <c r="P10" s="63">
        <v>94.06</v>
      </c>
      <c r="Q10" s="62">
        <v>14</v>
      </c>
      <c r="R10" s="62" t="s">
        <v>80</v>
      </c>
    </row>
    <row r="11" spans="1:18" s="60" customFormat="1">
      <c r="A11" s="61" t="s">
        <v>19</v>
      </c>
      <c r="B11" s="62">
        <v>28</v>
      </c>
      <c r="C11" s="62">
        <v>0</v>
      </c>
      <c r="D11" s="44">
        <v>1</v>
      </c>
      <c r="E11" s="62">
        <v>30</v>
      </c>
      <c r="F11" s="62">
        <v>88</v>
      </c>
      <c r="G11" s="62">
        <v>78</v>
      </c>
      <c r="H11" s="44">
        <v>0.88636363636363602</v>
      </c>
      <c r="I11" s="62">
        <v>11</v>
      </c>
      <c r="J11" s="62">
        <v>10</v>
      </c>
      <c r="K11" s="44">
        <v>0.90909090909090895</v>
      </c>
      <c r="L11" s="44">
        <v>0.88888888888888895</v>
      </c>
      <c r="M11" s="62">
        <v>49</v>
      </c>
      <c r="N11" s="62">
        <v>10</v>
      </c>
      <c r="O11" s="62">
        <v>5</v>
      </c>
      <c r="P11" s="63">
        <v>94</v>
      </c>
      <c r="Q11" s="62">
        <v>15</v>
      </c>
      <c r="R11" s="62" t="s">
        <v>81</v>
      </c>
    </row>
    <row r="12" spans="1:18" s="60" customFormat="1">
      <c r="A12" s="61" t="s">
        <v>20</v>
      </c>
      <c r="B12" s="62">
        <v>14</v>
      </c>
      <c r="C12" s="62">
        <v>0</v>
      </c>
      <c r="D12" s="44">
        <v>1</v>
      </c>
      <c r="E12" s="62">
        <v>30</v>
      </c>
      <c r="F12" s="62">
        <v>157</v>
      </c>
      <c r="G12" s="62">
        <v>134</v>
      </c>
      <c r="H12" s="44">
        <v>0.85350318471337605</v>
      </c>
      <c r="I12" s="62">
        <v>8</v>
      </c>
      <c r="J12" s="62">
        <v>8</v>
      </c>
      <c r="K12" s="44">
        <v>1</v>
      </c>
      <c r="L12" s="44">
        <v>0.86060606060606104</v>
      </c>
      <c r="M12" s="62">
        <v>50</v>
      </c>
      <c r="N12" s="62">
        <v>10</v>
      </c>
      <c r="O12" s="62">
        <v>7.58</v>
      </c>
      <c r="P12" s="63">
        <v>97.58</v>
      </c>
      <c r="Q12" s="62">
        <v>2</v>
      </c>
      <c r="R12" s="62"/>
    </row>
    <row r="13" spans="1:18" s="60" customFormat="1">
      <c r="A13" s="61" t="s">
        <v>21</v>
      </c>
      <c r="B13" s="62">
        <v>36</v>
      </c>
      <c r="C13" s="62">
        <v>0</v>
      </c>
      <c r="D13" s="44">
        <v>1</v>
      </c>
      <c r="E13" s="62">
        <v>30</v>
      </c>
      <c r="F13" s="62">
        <v>330</v>
      </c>
      <c r="G13" s="62">
        <v>329</v>
      </c>
      <c r="H13" s="44">
        <v>0.99696969696969695</v>
      </c>
      <c r="I13" s="62">
        <v>7</v>
      </c>
      <c r="J13" s="62">
        <v>6</v>
      </c>
      <c r="K13" s="44">
        <v>0.85714285714285698</v>
      </c>
      <c r="L13" s="44">
        <v>0.99406528189911003</v>
      </c>
      <c r="M13" s="62">
        <v>49</v>
      </c>
      <c r="N13" s="62">
        <v>10</v>
      </c>
      <c r="O13" s="62">
        <v>6.01</v>
      </c>
      <c r="P13" s="63">
        <v>95.01</v>
      </c>
      <c r="Q13" s="62">
        <v>12</v>
      </c>
      <c r="R13" s="62" t="s">
        <v>78</v>
      </c>
    </row>
    <row r="14" spans="1:18" s="60" customFormat="1">
      <c r="A14" s="61" t="s">
        <v>22</v>
      </c>
      <c r="B14" s="62">
        <v>28</v>
      </c>
      <c r="C14" s="62">
        <v>1</v>
      </c>
      <c r="D14" s="44">
        <v>0.96428571428571397</v>
      </c>
      <c r="E14" s="62">
        <v>29</v>
      </c>
      <c r="F14" s="62">
        <v>99</v>
      </c>
      <c r="G14" s="62">
        <v>99</v>
      </c>
      <c r="H14" s="44">
        <v>1</v>
      </c>
      <c r="I14" s="62">
        <v>11</v>
      </c>
      <c r="J14" s="62">
        <v>11</v>
      </c>
      <c r="K14" s="44">
        <v>1</v>
      </c>
      <c r="L14" s="44">
        <v>1</v>
      </c>
      <c r="M14" s="62">
        <v>50</v>
      </c>
      <c r="N14" s="62">
        <v>10</v>
      </c>
      <c r="O14" s="65">
        <v>5.18</v>
      </c>
      <c r="P14" s="63">
        <v>94.18</v>
      </c>
      <c r="Q14" s="62">
        <v>13</v>
      </c>
      <c r="R14" s="62" t="s">
        <v>79</v>
      </c>
    </row>
    <row r="15" spans="1:18" s="60" customFormat="1">
      <c r="A15" s="61" t="s">
        <v>23</v>
      </c>
      <c r="B15" s="62">
        <v>8</v>
      </c>
      <c r="C15" s="62">
        <v>0</v>
      </c>
      <c r="D15" s="44">
        <v>1</v>
      </c>
      <c r="E15" s="62">
        <v>30</v>
      </c>
      <c r="F15" s="62">
        <v>73</v>
      </c>
      <c r="G15" s="62">
        <v>73</v>
      </c>
      <c r="H15" s="44">
        <v>1</v>
      </c>
      <c r="I15" s="62">
        <v>8</v>
      </c>
      <c r="J15" s="62">
        <v>8</v>
      </c>
      <c r="K15" s="44">
        <v>1</v>
      </c>
      <c r="L15" s="44">
        <v>1</v>
      </c>
      <c r="M15" s="62">
        <v>50</v>
      </c>
      <c r="N15" s="62">
        <v>10</v>
      </c>
      <c r="O15" s="62">
        <v>6.76</v>
      </c>
      <c r="P15" s="63">
        <v>96.76</v>
      </c>
      <c r="Q15" s="62">
        <v>5</v>
      </c>
      <c r="R15" s="62"/>
    </row>
    <row r="16" spans="1:18" s="60" customFormat="1">
      <c r="A16" s="61" t="s">
        <v>24</v>
      </c>
      <c r="B16" s="62">
        <v>18</v>
      </c>
      <c r="C16" s="62">
        <v>4</v>
      </c>
      <c r="D16" s="44">
        <v>0.77777777777777801</v>
      </c>
      <c r="E16" s="62">
        <v>26</v>
      </c>
      <c r="F16" s="62">
        <v>98</v>
      </c>
      <c r="G16" s="62">
        <v>98</v>
      </c>
      <c r="H16" s="44">
        <v>1</v>
      </c>
      <c r="I16" s="62">
        <v>10</v>
      </c>
      <c r="J16" s="62">
        <v>8</v>
      </c>
      <c r="K16" s="44">
        <v>0.8</v>
      </c>
      <c r="L16" s="44">
        <v>0.98148148148148195</v>
      </c>
      <c r="M16" s="62">
        <v>48</v>
      </c>
      <c r="N16" s="62">
        <v>10</v>
      </c>
      <c r="O16" s="65">
        <v>5</v>
      </c>
      <c r="P16" s="63">
        <v>89</v>
      </c>
      <c r="Q16" s="62">
        <v>18</v>
      </c>
      <c r="R16" s="62" t="s">
        <v>84</v>
      </c>
    </row>
    <row r="17" spans="1:18" s="60" customFormat="1">
      <c r="A17" s="61" t="s">
        <v>25</v>
      </c>
      <c r="B17" s="62">
        <v>8</v>
      </c>
      <c r="C17" s="62">
        <v>0</v>
      </c>
      <c r="D17" s="44">
        <v>1</v>
      </c>
      <c r="E17" s="62">
        <v>30</v>
      </c>
      <c r="F17" s="62">
        <v>93</v>
      </c>
      <c r="G17" s="62">
        <v>93</v>
      </c>
      <c r="H17" s="44">
        <v>1</v>
      </c>
      <c r="I17" s="62">
        <v>7</v>
      </c>
      <c r="J17" s="62">
        <v>7</v>
      </c>
      <c r="K17" s="44">
        <v>1</v>
      </c>
      <c r="L17" s="44">
        <v>1</v>
      </c>
      <c r="M17" s="62">
        <v>50</v>
      </c>
      <c r="N17" s="62">
        <v>10</v>
      </c>
      <c r="O17" s="62">
        <v>8</v>
      </c>
      <c r="P17" s="63">
        <v>98</v>
      </c>
      <c r="Q17" s="62">
        <v>1</v>
      </c>
      <c r="R17" s="62"/>
    </row>
    <row r="18" spans="1:18" s="60" customFormat="1">
      <c r="A18" s="61" t="s">
        <v>26</v>
      </c>
      <c r="B18" s="62">
        <v>26</v>
      </c>
      <c r="C18" s="62">
        <v>0</v>
      </c>
      <c r="D18" s="44">
        <v>1</v>
      </c>
      <c r="E18" s="62">
        <v>30</v>
      </c>
      <c r="F18" s="62">
        <v>168</v>
      </c>
      <c r="G18" s="62">
        <v>159</v>
      </c>
      <c r="H18" s="44">
        <v>0.94642857142857095</v>
      </c>
      <c r="I18" s="62">
        <v>11</v>
      </c>
      <c r="J18" s="62">
        <v>11</v>
      </c>
      <c r="K18" s="44">
        <v>1</v>
      </c>
      <c r="L18" s="44">
        <v>0.94972067039106101</v>
      </c>
      <c r="M18" s="62">
        <v>50</v>
      </c>
      <c r="N18" s="62">
        <v>10</v>
      </c>
      <c r="O18" s="62">
        <v>6</v>
      </c>
      <c r="P18" s="63">
        <v>96</v>
      </c>
      <c r="Q18" s="62">
        <v>10</v>
      </c>
      <c r="R18" s="62"/>
    </row>
    <row r="19" spans="1:18" s="60" customFormat="1" ht="14.1" customHeight="1">
      <c r="A19" s="61" t="s">
        <v>27</v>
      </c>
      <c r="B19" s="62">
        <v>14</v>
      </c>
      <c r="C19" s="62">
        <v>0</v>
      </c>
      <c r="D19" s="44">
        <v>1</v>
      </c>
      <c r="E19" s="62">
        <v>30</v>
      </c>
      <c r="F19" s="62">
        <v>80</v>
      </c>
      <c r="G19" s="62">
        <v>72</v>
      </c>
      <c r="H19" s="44">
        <v>0.9</v>
      </c>
      <c r="I19" s="62">
        <v>8</v>
      </c>
      <c r="J19" s="62">
        <v>8</v>
      </c>
      <c r="K19" s="44">
        <v>1</v>
      </c>
      <c r="L19" s="44">
        <v>0.90909090909090895</v>
      </c>
      <c r="M19" s="62">
        <v>50</v>
      </c>
      <c r="N19" s="62">
        <v>10</v>
      </c>
      <c r="O19" s="62">
        <v>6.14</v>
      </c>
      <c r="P19" s="63">
        <v>96.14</v>
      </c>
      <c r="Q19" s="62">
        <v>8</v>
      </c>
      <c r="R19" s="62"/>
    </row>
    <row r="20" spans="1:18" s="60" customFormat="1">
      <c r="A20" s="61" t="s">
        <v>28</v>
      </c>
      <c r="B20" s="62">
        <v>28</v>
      </c>
      <c r="C20" s="62">
        <v>0</v>
      </c>
      <c r="D20" s="44">
        <v>1</v>
      </c>
      <c r="E20" s="62">
        <v>30</v>
      </c>
      <c r="F20" s="62">
        <v>81</v>
      </c>
      <c r="G20" s="62">
        <v>80</v>
      </c>
      <c r="H20" s="44">
        <v>0.98765432098765404</v>
      </c>
      <c r="I20" s="62">
        <v>11</v>
      </c>
      <c r="J20" s="62">
        <v>11</v>
      </c>
      <c r="K20" s="44">
        <v>1</v>
      </c>
      <c r="L20" s="44">
        <v>0.98913043478260898</v>
      </c>
      <c r="M20" s="62">
        <v>50</v>
      </c>
      <c r="N20" s="62">
        <v>10</v>
      </c>
      <c r="O20" s="62">
        <v>7</v>
      </c>
      <c r="P20" s="63">
        <v>97</v>
      </c>
      <c r="Q20" s="62">
        <v>4</v>
      </c>
      <c r="R20" s="62"/>
    </row>
    <row r="21" spans="1:18" s="60" customFormat="1" ht="27">
      <c r="A21" s="61" t="s">
        <v>29</v>
      </c>
      <c r="B21" s="62">
        <v>22</v>
      </c>
      <c r="C21" s="62">
        <v>2</v>
      </c>
      <c r="D21" s="44">
        <v>0.90909090909090895</v>
      </c>
      <c r="E21" s="62">
        <v>28</v>
      </c>
      <c r="F21" s="62">
        <v>158</v>
      </c>
      <c r="G21" s="62">
        <v>153</v>
      </c>
      <c r="H21" s="44">
        <v>0.968354430379747</v>
      </c>
      <c r="I21" s="62">
        <v>11</v>
      </c>
      <c r="J21" s="62">
        <v>10</v>
      </c>
      <c r="K21" s="44">
        <v>0.90909090909090895</v>
      </c>
      <c r="L21" s="44">
        <v>0.96449704142011805</v>
      </c>
      <c r="M21" s="62">
        <v>49</v>
      </c>
      <c r="N21" s="62">
        <v>10</v>
      </c>
      <c r="O21" s="62">
        <v>6.35</v>
      </c>
      <c r="P21" s="63">
        <v>93.35</v>
      </c>
      <c r="Q21" s="62">
        <v>16</v>
      </c>
      <c r="R21" s="62" t="s">
        <v>82</v>
      </c>
    </row>
    <row r="22" spans="1:18">
      <c r="A22" s="99" t="s">
        <v>38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100"/>
      <c r="Q22" s="99"/>
      <c r="R22" s="99"/>
    </row>
    <row r="23" spans="1:18">
      <c r="A23" s="101" t="s">
        <v>45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2"/>
      <c r="Q23" s="101"/>
      <c r="R23" s="101"/>
    </row>
    <row r="24" spans="1:18">
      <c r="A24" s="101" t="s">
        <v>46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2"/>
      <c r="Q24" s="101"/>
      <c r="R24" s="101"/>
    </row>
    <row r="25" spans="1:18" ht="13.5" customHeight="1">
      <c r="A25" s="101" t="s">
        <v>55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</row>
    <row r="26" spans="1:18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7"/>
      <c r="Q26" s="66"/>
      <c r="R26" s="66"/>
    </row>
    <row r="27" spans="1:18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7"/>
      <c r="Q27" s="66"/>
      <c r="R27" s="66"/>
    </row>
    <row r="28" spans="1:18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7"/>
      <c r="Q28" s="66"/>
      <c r="R28" s="66"/>
    </row>
    <row r="29" spans="1:18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7"/>
      <c r="Q29" s="66"/>
      <c r="R29" s="66"/>
    </row>
    <row r="30" spans="1:18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7"/>
      <c r="Q30" s="66"/>
      <c r="R30" s="66"/>
    </row>
    <row r="31" spans="1:18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7"/>
      <c r="Q31" s="66"/>
      <c r="R31" s="66"/>
    </row>
    <row r="32" spans="1:18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7"/>
      <c r="Q32" s="66"/>
      <c r="R32" s="66"/>
    </row>
    <row r="33" spans="1:18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7"/>
      <c r="Q33" s="66"/>
      <c r="R33" s="66"/>
    </row>
    <row r="34" spans="1:18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7"/>
      <c r="Q34" s="66"/>
      <c r="R34" s="66"/>
    </row>
    <row r="35" spans="1:18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7"/>
      <c r="Q35" s="66"/>
      <c r="R35" s="66"/>
    </row>
    <row r="36" spans="1:18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7"/>
      <c r="Q36" s="66"/>
      <c r="R36" s="66"/>
    </row>
    <row r="37" spans="1:18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7"/>
      <c r="Q37" s="66"/>
      <c r="R37" s="66"/>
    </row>
    <row r="38" spans="1:18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7"/>
      <c r="Q38" s="66"/>
      <c r="R38" s="66"/>
    </row>
    <row r="39" spans="1:18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7"/>
      <c r="Q39" s="66"/>
      <c r="R39" s="66"/>
    </row>
    <row r="40" spans="1:18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7"/>
      <c r="Q40" s="66"/>
      <c r="R40" s="66"/>
    </row>
    <row r="41" spans="1:18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7"/>
      <c r="Q41" s="66"/>
      <c r="R41" s="66"/>
    </row>
    <row r="42" spans="1:18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7"/>
      <c r="Q42" s="66"/>
      <c r="R42" s="66"/>
    </row>
    <row r="43" spans="1:18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7"/>
      <c r="Q43" s="66"/>
      <c r="R43" s="66"/>
    </row>
    <row r="44" spans="1:18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7"/>
      <c r="Q44" s="66"/>
      <c r="R44" s="66"/>
    </row>
    <row r="45" spans="1:18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7"/>
      <c r="Q45" s="66"/>
      <c r="R45" s="66"/>
    </row>
    <row r="46" spans="1:18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7"/>
      <c r="Q46" s="66"/>
      <c r="R46" s="66"/>
    </row>
    <row r="47" spans="1:18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7"/>
      <c r="Q47" s="66"/>
      <c r="R47" s="66"/>
    </row>
    <row r="48" spans="1:18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7"/>
      <c r="Q48" s="66"/>
      <c r="R48" s="66"/>
    </row>
    <row r="49" spans="1:18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7"/>
      <c r="Q49" s="66"/>
      <c r="R49" s="66"/>
    </row>
    <row r="50" spans="1:18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7"/>
      <c r="Q50" s="66"/>
      <c r="R50" s="66"/>
    </row>
    <row r="51" spans="1:18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7"/>
      <c r="Q51" s="66"/>
      <c r="R51" s="66"/>
    </row>
    <row r="52" spans="1:18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7"/>
      <c r="Q52" s="66"/>
      <c r="R52" s="66"/>
    </row>
    <row r="53" spans="1:18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7"/>
      <c r="Q53" s="66"/>
      <c r="R53" s="66"/>
    </row>
    <row r="54" spans="1:18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7"/>
      <c r="Q54" s="66"/>
      <c r="R54" s="66"/>
    </row>
    <row r="55" spans="1:18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7"/>
      <c r="Q55" s="66"/>
      <c r="R55" s="66"/>
    </row>
    <row r="56" spans="1:18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7"/>
      <c r="Q56" s="66"/>
      <c r="R56" s="66"/>
    </row>
    <row r="57" spans="1:18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7"/>
      <c r="Q57" s="66"/>
      <c r="R57" s="66"/>
    </row>
    <row r="58" spans="1:18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7"/>
      <c r="Q58" s="66"/>
      <c r="R58" s="66"/>
    </row>
    <row r="59" spans="1:18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7"/>
      <c r="Q59" s="66"/>
      <c r="R59" s="66"/>
    </row>
    <row r="60" spans="1:18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7"/>
      <c r="Q60" s="66"/>
      <c r="R60" s="66"/>
    </row>
    <row r="61" spans="1:18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7"/>
      <c r="Q61" s="66"/>
      <c r="R61" s="66"/>
    </row>
    <row r="62" spans="1:18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7"/>
      <c r="Q62" s="66"/>
      <c r="R62" s="66"/>
    </row>
    <row r="63" spans="1:18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7"/>
      <c r="Q63" s="66"/>
      <c r="R63" s="66"/>
    </row>
    <row r="64" spans="1:18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7"/>
      <c r="Q64" s="66"/>
      <c r="R64" s="66"/>
    </row>
    <row r="65" spans="1:18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7"/>
      <c r="Q65" s="66"/>
      <c r="R65" s="66"/>
    </row>
    <row r="66" spans="1:18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7"/>
      <c r="Q66" s="66"/>
      <c r="R66" s="66"/>
    </row>
    <row r="67" spans="1:18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7"/>
      <c r="Q67" s="66"/>
      <c r="R67" s="66"/>
    </row>
    <row r="68" spans="1:18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7"/>
      <c r="Q68" s="66"/>
      <c r="R68" s="66"/>
    </row>
    <row r="69" spans="1:18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7"/>
      <c r="Q69" s="66"/>
      <c r="R69" s="66"/>
    </row>
    <row r="70" spans="1:18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7"/>
      <c r="Q70" s="66"/>
      <c r="R70" s="66"/>
    </row>
    <row r="71" spans="1:18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7"/>
      <c r="Q71" s="66"/>
      <c r="R71" s="66"/>
    </row>
    <row r="72" spans="1:18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7"/>
      <c r="Q72" s="66"/>
      <c r="R72" s="66"/>
    </row>
    <row r="73" spans="1:18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7"/>
      <c r="Q73" s="66"/>
      <c r="R73" s="66"/>
    </row>
    <row r="74" spans="1:18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7"/>
      <c r="Q74" s="66"/>
      <c r="R74" s="66"/>
    </row>
    <row r="75" spans="1:18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7"/>
      <c r="Q75" s="66"/>
      <c r="R75" s="66"/>
    </row>
    <row r="76" spans="1:18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7"/>
      <c r="Q76" s="66"/>
      <c r="R76" s="66"/>
    </row>
    <row r="77" spans="1:18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7"/>
      <c r="Q77" s="66"/>
      <c r="R77" s="66"/>
    </row>
    <row r="78" spans="1:18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7"/>
      <c r="Q78" s="66"/>
      <c r="R78" s="66"/>
    </row>
    <row r="79" spans="1:18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7"/>
      <c r="Q79" s="66"/>
      <c r="R79" s="66"/>
    </row>
    <row r="80" spans="1:18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7"/>
      <c r="Q80" s="66"/>
      <c r="R80" s="66"/>
    </row>
    <row r="81" spans="1:18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7"/>
      <c r="Q81" s="66"/>
      <c r="R81" s="66"/>
    </row>
    <row r="82" spans="1:18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7"/>
      <c r="Q82" s="66"/>
      <c r="R82" s="66"/>
    </row>
    <row r="83" spans="1:18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7"/>
      <c r="Q83" s="66"/>
      <c r="R83" s="66"/>
    </row>
    <row r="84" spans="1:18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7"/>
      <c r="Q84" s="66"/>
      <c r="R84" s="66"/>
    </row>
    <row r="85" spans="1:18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7"/>
      <c r="Q85" s="66"/>
      <c r="R85" s="66"/>
    </row>
    <row r="86" spans="1:18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7"/>
      <c r="Q86" s="66"/>
      <c r="R86" s="66"/>
    </row>
    <row r="87" spans="1:18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7"/>
      <c r="Q87" s="66"/>
      <c r="R87" s="66"/>
    </row>
    <row r="88" spans="1:18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7"/>
      <c r="Q88" s="66"/>
      <c r="R88" s="66"/>
    </row>
    <row r="89" spans="1:18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7"/>
      <c r="Q89" s="66"/>
      <c r="R89" s="66"/>
    </row>
    <row r="90" spans="1:18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7"/>
      <c r="Q90" s="66"/>
      <c r="R90" s="66"/>
    </row>
    <row r="91" spans="1:18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7"/>
      <c r="Q91" s="66"/>
      <c r="R91" s="66"/>
    </row>
  </sheetData>
  <sortState ref="A4:R21">
    <sortCondition ref="A4"/>
  </sortState>
  <mergeCells count="13">
    <mergeCell ref="A1:R1"/>
    <mergeCell ref="A22:R22"/>
    <mergeCell ref="A23:R23"/>
    <mergeCell ref="A24:R24"/>
    <mergeCell ref="A25:R25"/>
    <mergeCell ref="B2:E2"/>
    <mergeCell ref="A2:A3"/>
    <mergeCell ref="Q2:Q3"/>
    <mergeCell ref="R2:R3"/>
    <mergeCell ref="F2:M2"/>
    <mergeCell ref="N2:N3"/>
    <mergeCell ref="O2:O3"/>
    <mergeCell ref="P2:P3"/>
  </mergeCells>
  <phoneticPr fontId="9" type="noConversion"/>
  <pageMargins left="0.6692913385826772" right="0" top="1.1417322834645669" bottom="0.59055118110236227" header="0.23622047244094491" footer="0.31496062992125984"/>
  <pageSetup paperSize="9" orientation="landscape" r:id="rId1"/>
  <headerFooter>
    <oddHeader>&amp;L&amp;G</oddHeader>
    <oddFooter>&amp;R二〇一六年十一月六日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13" workbookViewId="0">
      <selection activeCell="A32" sqref="A32"/>
    </sheetView>
  </sheetViews>
  <sheetFormatPr defaultColWidth="9" defaultRowHeight="13.5"/>
  <cols>
    <col min="1" max="1" width="9" style="69"/>
    <col min="2" max="3" width="10.25" style="69" customWidth="1"/>
    <col min="4" max="4" width="9.75" style="69" customWidth="1"/>
    <col min="5" max="5" width="12" style="69" customWidth="1"/>
    <col min="6" max="6" width="12.875" style="69" customWidth="1"/>
    <col min="7" max="7" width="18.625" style="69" customWidth="1"/>
    <col min="8" max="9" width="9" style="69"/>
    <col min="10" max="10" width="44.75" style="69" customWidth="1"/>
    <col min="11" max="16384" width="9" style="69"/>
  </cols>
  <sheetData>
    <row r="1" spans="1:10" ht="20.25">
      <c r="A1" s="107" t="s">
        <v>85</v>
      </c>
      <c r="B1" s="107"/>
      <c r="C1" s="107"/>
      <c r="D1" s="107"/>
      <c r="E1" s="107"/>
      <c r="F1" s="107"/>
      <c r="G1" s="107"/>
      <c r="H1" s="108"/>
      <c r="I1" s="107"/>
      <c r="J1" s="107"/>
    </row>
    <row r="2" spans="1:10" ht="14.25">
      <c r="A2" s="109" t="s">
        <v>0</v>
      </c>
      <c r="B2" s="109" t="s">
        <v>86</v>
      </c>
      <c r="C2" s="109"/>
      <c r="D2" s="109"/>
      <c r="E2" s="109" t="s">
        <v>87</v>
      </c>
      <c r="F2" s="109"/>
      <c r="G2" s="109" t="s">
        <v>88</v>
      </c>
      <c r="H2" s="110" t="s">
        <v>3</v>
      </c>
      <c r="I2" s="109" t="s">
        <v>4</v>
      </c>
      <c r="J2" s="109" t="s">
        <v>37</v>
      </c>
    </row>
    <row r="3" spans="1:10" ht="28.5">
      <c r="A3" s="109"/>
      <c r="B3" s="70" t="s">
        <v>89</v>
      </c>
      <c r="C3" s="70" t="s">
        <v>90</v>
      </c>
      <c r="D3" s="70" t="s">
        <v>91</v>
      </c>
      <c r="E3" s="70" t="s">
        <v>92</v>
      </c>
      <c r="F3" s="70" t="s">
        <v>93</v>
      </c>
      <c r="G3" s="109"/>
      <c r="H3" s="110"/>
      <c r="I3" s="109"/>
      <c r="J3" s="109"/>
    </row>
    <row r="4" spans="1:10">
      <c r="A4" s="71" t="s">
        <v>66</v>
      </c>
      <c r="B4" s="72">
        <v>1</v>
      </c>
      <c r="C4" s="72">
        <v>1</v>
      </c>
      <c r="D4" s="72">
        <v>1</v>
      </c>
      <c r="E4" s="72">
        <v>1.31</v>
      </c>
      <c r="F4" s="72">
        <v>2</v>
      </c>
      <c r="G4" s="72">
        <v>1</v>
      </c>
      <c r="H4" s="72">
        <f>G4+F4+E4+D4+C4+B4</f>
        <v>7.3100000000000005</v>
      </c>
      <c r="I4" s="73">
        <f>RANK(H4,$H$4:$H$21)</f>
        <v>3</v>
      </c>
      <c r="J4" s="72"/>
    </row>
    <row r="5" spans="1:10">
      <c r="A5" s="71" t="s">
        <v>65</v>
      </c>
      <c r="B5" s="72">
        <v>1</v>
      </c>
      <c r="C5" s="72">
        <v>1</v>
      </c>
      <c r="D5" s="72">
        <v>1</v>
      </c>
      <c r="E5" s="72">
        <v>0.95</v>
      </c>
      <c r="F5" s="72">
        <v>2</v>
      </c>
      <c r="G5" s="72">
        <v>1</v>
      </c>
      <c r="H5" s="72">
        <f t="shared" ref="H5:H21" si="0">G5+F5+E5+D5+C5+B5</f>
        <v>6.95</v>
      </c>
      <c r="I5" s="73">
        <f t="shared" ref="I5:I21" si="1">RANK(H5,$H$4:$H$21)</f>
        <v>5</v>
      </c>
      <c r="J5" s="72"/>
    </row>
    <row r="6" spans="1:10">
      <c r="A6" s="71" t="s">
        <v>59</v>
      </c>
      <c r="B6" s="72">
        <v>1</v>
      </c>
      <c r="C6" s="72">
        <v>1</v>
      </c>
      <c r="D6" s="72">
        <v>1</v>
      </c>
      <c r="E6" s="72">
        <v>2</v>
      </c>
      <c r="F6" s="72">
        <v>2</v>
      </c>
      <c r="G6" s="72">
        <v>1</v>
      </c>
      <c r="H6" s="72">
        <f t="shared" si="0"/>
        <v>8</v>
      </c>
      <c r="I6" s="73">
        <f t="shared" si="1"/>
        <v>1</v>
      </c>
      <c r="J6" s="72"/>
    </row>
    <row r="7" spans="1:10">
      <c r="A7" s="71" t="s">
        <v>68</v>
      </c>
      <c r="B7" s="72">
        <v>1</v>
      </c>
      <c r="C7" s="72">
        <v>1</v>
      </c>
      <c r="D7" s="72">
        <v>1</v>
      </c>
      <c r="E7" s="72">
        <v>1.58</v>
      </c>
      <c r="F7" s="72">
        <v>2</v>
      </c>
      <c r="G7" s="72">
        <v>1</v>
      </c>
      <c r="H7" s="72">
        <f t="shared" si="0"/>
        <v>7.58</v>
      </c>
      <c r="I7" s="73">
        <f t="shared" si="1"/>
        <v>2</v>
      </c>
      <c r="J7" s="72"/>
    </row>
    <row r="8" spans="1:10">
      <c r="A8" s="71" t="s">
        <v>64</v>
      </c>
      <c r="B8" s="72">
        <v>1</v>
      </c>
      <c r="C8" s="72">
        <v>1</v>
      </c>
      <c r="D8" s="72">
        <v>1</v>
      </c>
      <c r="E8" s="72">
        <v>0.76</v>
      </c>
      <c r="F8" s="72">
        <v>2</v>
      </c>
      <c r="G8" s="72">
        <v>1</v>
      </c>
      <c r="H8" s="72">
        <f t="shared" si="0"/>
        <v>6.76</v>
      </c>
      <c r="I8" s="73">
        <f t="shared" si="1"/>
        <v>6</v>
      </c>
      <c r="J8" s="72"/>
    </row>
    <row r="9" spans="1:10">
      <c r="A9" s="71" t="s">
        <v>67</v>
      </c>
      <c r="B9" s="72">
        <v>1</v>
      </c>
      <c r="C9" s="72">
        <v>1</v>
      </c>
      <c r="D9" s="72">
        <v>1</v>
      </c>
      <c r="E9" s="72">
        <v>1</v>
      </c>
      <c r="F9" s="72">
        <v>2</v>
      </c>
      <c r="G9" s="72">
        <v>1</v>
      </c>
      <c r="H9" s="72">
        <f t="shared" si="0"/>
        <v>7</v>
      </c>
      <c r="I9" s="73">
        <f t="shared" si="1"/>
        <v>4</v>
      </c>
      <c r="J9" s="72"/>
    </row>
    <row r="10" spans="1:10">
      <c r="A10" s="71" t="s">
        <v>72</v>
      </c>
      <c r="B10" s="72">
        <v>1</v>
      </c>
      <c r="C10" s="72">
        <v>1</v>
      </c>
      <c r="D10" s="72">
        <v>1</v>
      </c>
      <c r="E10" s="72">
        <v>0.21</v>
      </c>
      <c r="F10" s="72">
        <v>2</v>
      </c>
      <c r="G10" s="72">
        <v>1</v>
      </c>
      <c r="H10" s="72">
        <f t="shared" si="0"/>
        <v>6.21</v>
      </c>
      <c r="I10" s="73">
        <f t="shared" si="1"/>
        <v>9</v>
      </c>
      <c r="J10" s="72"/>
    </row>
    <row r="11" spans="1:10">
      <c r="A11" s="71" t="s">
        <v>61</v>
      </c>
      <c r="B11" s="72">
        <v>1</v>
      </c>
      <c r="C11" s="72">
        <v>1</v>
      </c>
      <c r="D11" s="72">
        <v>0.5</v>
      </c>
      <c r="E11" s="72">
        <v>0</v>
      </c>
      <c r="F11" s="72">
        <v>1.5</v>
      </c>
      <c r="G11" s="72">
        <v>1</v>
      </c>
      <c r="H11" s="72">
        <f t="shared" si="0"/>
        <v>5</v>
      </c>
      <c r="I11" s="73">
        <f t="shared" si="1"/>
        <v>17</v>
      </c>
      <c r="J11" s="72" t="s">
        <v>94</v>
      </c>
    </row>
    <row r="12" spans="1:10">
      <c r="A12" s="71" t="s">
        <v>62</v>
      </c>
      <c r="B12" s="72">
        <v>1</v>
      </c>
      <c r="C12" s="72">
        <v>1</v>
      </c>
      <c r="D12" s="72">
        <v>1</v>
      </c>
      <c r="E12" s="72">
        <v>0.18</v>
      </c>
      <c r="F12" s="72">
        <v>1</v>
      </c>
      <c r="G12" s="72">
        <v>1</v>
      </c>
      <c r="H12" s="72">
        <f t="shared" si="0"/>
        <v>5.18</v>
      </c>
      <c r="I12" s="73">
        <f t="shared" si="1"/>
        <v>16</v>
      </c>
      <c r="J12" s="72" t="s">
        <v>95</v>
      </c>
    </row>
    <row r="13" spans="1:10">
      <c r="A13" s="71" t="s">
        <v>63</v>
      </c>
      <c r="B13" s="72">
        <v>1</v>
      </c>
      <c r="C13" s="72">
        <v>1</v>
      </c>
      <c r="D13" s="72">
        <v>1</v>
      </c>
      <c r="E13" s="72">
        <v>0.35</v>
      </c>
      <c r="F13" s="72">
        <v>2</v>
      </c>
      <c r="G13" s="72">
        <v>1</v>
      </c>
      <c r="H13" s="72">
        <f t="shared" si="0"/>
        <v>6.35</v>
      </c>
      <c r="I13" s="73">
        <f t="shared" si="1"/>
        <v>7</v>
      </c>
      <c r="J13" s="72"/>
    </row>
    <row r="14" spans="1:10">
      <c r="A14" s="71" t="s">
        <v>75</v>
      </c>
      <c r="B14" s="72">
        <v>1</v>
      </c>
      <c r="C14" s="72">
        <v>1</v>
      </c>
      <c r="D14" s="72">
        <v>1</v>
      </c>
      <c r="E14" s="72">
        <v>0.14000000000000001</v>
      </c>
      <c r="F14" s="72">
        <v>2</v>
      </c>
      <c r="G14" s="72">
        <v>1</v>
      </c>
      <c r="H14" s="72">
        <f t="shared" si="0"/>
        <v>6.1400000000000006</v>
      </c>
      <c r="I14" s="73">
        <f t="shared" si="1"/>
        <v>11</v>
      </c>
      <c r="J14" s="72"/>
    </row>
    <row r="15" spans="1:10">
      <c r="A15" s="71" t="s">
        <v>73</v>
      </c>
      <c r="B15" s="72">
        <v>1</v>
      </c>
      <c r="C15" s="72">
        <v>1</v>
      </c>
      <c r="D15" s="72">
        <v>1</v>
      </c>
      <c r="E15" s="72">
        <v>0.08</v>
      </c>
      <c r="F15" s="72">
        <v>2</v>
      </c>
      <c r="G15" s="72">
        <v>1</v>
      </c>
      <c r="H15" s="72">
        <f t="shared" si="0"/>
        <v>6.08</v>
      </c>
      <c r="I15" s="73">
        <f t="shared" si="1"/>
        <v>12</v>
      </c>
      <c r="J15" s="72"/>
    </row>
    <row r="16" spans="1:10">
      <c r="A16" s="71" t="s">
        <v>96</v>
      </c>
      <c r="B16" s="72">
        <v>1</v>
      </c>
      <c r="C16" s="72">
        <v>1</v>
      </c>
      <c r="D16" s="72">
        <v>1</v>
      </c>
      <c r="E16" s="72">
        <v>0</v>
      </c>
      <c r="F16" s="72">
        <v>2</v>
      </c>
      <c r="G16" s="72">
        <v>1</v>
      </c>
      <c r="H16" s="72">
        <f t="shared" si="0"/>
        <v>6</v>
      </c>
      <c r="I16" s="73">
        <f t="shared" si="1"/>
        <v>15</v>
      </c>
      <c r="J16" s="72"/>
    </row>
    <row r="17" spans="1:10">
      <c r="A17" s="71" t="s">
        <v>60</v>
      </c>
      <c r="B17" s="72">
        <v>1</v>
      </c>
      <c r="C17" s="72">
        <v>1</v>
      </c>
      <c r="D17" s="72">
        <v>1</v>
      </c>
      <c r="E17" s="72">
        <v>0.06</v>
      </c>
      <c r="F17" s="72">
        <v>2</v>
      </c>
      <c r="G17" s="72">
        <v>1</v>
      </c>
      <c r="H17" s="72">
        <f t="shared" si="0"/>
        <v>6.0600000000000005</v>
      </c>
      <c r="I17" s="73">
        <f t="shared" si="1"/>
        <v>13</v>
      </c>
      <c r="J17" s="72"/>
    </row>
    <row r="18" spans="1:10">
      <c r="A18" s="71" t="s">
        <v>74</v>
      </c>
      <c r="B18" s="72">
        <v>1</v>
      </c>
      <c r="C18" s="72">
        <v>1</v>
      </c>
      <c r="D18" s="72">
        <v>1</v>
      </c>
      <c r="E18" s="72">
        <v>0.28999999999999998</v>
      </c>
      <c r="F18" s="72">
        <v>2</v>
      </c>
      <c r="G18" s="72">
        <v>1</v>
      </c>
      <c r="H18" s="72">
        <f t="shared" si="0"/>
        <v>6.29</v>
      </c>
      <c r="I18" s="73">
        <f t="shared" si="1"/>
        <v>8</v>
      </c>
      <c r="J18" s="72"/>
    </row>
    <row r="19" spans="1:10">
      <c r="A19" s="71" t="s">
        <v>70</v>
      </c>
      <c r="B19" s="72">
        <v>1</v>
      </c>
      <c r="C19" s="72">
        <v>0.5</v>
      </c>
      <c r="D19" s="72">
        <v>0.5</v>
      </c>
      <c r="E19" s="72">
        <v>0</v>
      </c>
      <c r="F19" s="72">
        <v>2</v>
      </c>
      <c r="G19" s="72">
        <v>1</v>
      </c>
      <c r="H19" s="72">
        <f t="shared" si="0"/>
        <v>5</v>
      </c>
      <c r="I19" s="73">
        <f t="shared" si="1"/>
        <v>17</v>
      </c>
      <c r="J19" s="72"/>
    </row>
    <row r="20" spans="1:10">
      <c r="A20" s="71" t="s">
        <v>69</v>
      </c>
      <c r="B20" s="72">
        <v>1</v>
      </c>
      <c r="C20" s="72">
        <v>1</v>
      </c>
      <c r="D20" s="72">
        <v>1</v>
      </c>
      <c r="E20" s="72">
        <v>0.01</v>
      </c>
      <c r="F20" s="72">
        <v>2</v>
      </c>
      <c r="G20" s="72">
        <v>1</v>
      </c>
      <c r="H20" s="72">
        <f t="shared" si="0"/>
        <v>6.01</v>
      </c>
      <c r="I20" s="73">
        <f t="shared" si="1"/>
        <v>14</v>
      </c>
      <c r="J20" s="72"/>
    </row>
    <row r="21" spans="1:10">
      <c r="A21" s="71" t="s">
        <v>71</v>
      </c>
      <c r="B21" s="72">
        <v>1</v>
      </c>
      <c r="C21" s="72">
        <v>1</v>
      </c>
      <c r="D21" s="72">
        <v>1</v>
      </c>
      <c r="E21" s="72">
        <v>0.18</v>
      </c>
      <c r="F21" s="72">
        <v>2</v>
      </c>
      <c r="G21" s="72">
        <v>1</v>
      </c>
      <c r="H21" s="72">
        <f t="shared" si="0"/>
        <v>6.18</v>
      </c>
      <c r="I21" s="73">
        <f t="shared" si="1"/>
        <v>10</v>
      </c>
      <c r="J21" s="72"/>
    </row>
    <row r="22" spans="1:10" s="74" customFormat="1" ht="18.75">
      <c r="A22" s="111" t="s">
        <v>97</v>
      </c>
      <c r="B22" s="111"/>
      <c r="C22" s="111"/>
      <c r="D22" s="111"/>
      <c r="E22" s="111"/>
      <c r="F22" s="111"/>
      <c r="G22" s="111"/>
      <c r="H22" s="111"/>
      <c r="I22" s="111"/>
      <c r="J22" s="111"/>
    </row>
    <row r="23" spans="1:10" s="74" customFormat="1" ht="18.75">
      <c r="A23" s="111" t="s">
        <v>98</v>
      </c>
      <c r="B23" s="111"/>
      <c r="C23" s="111"/>
      <c r="D23" s="111"/>
      <c r="E23" s="111"/>
      <c r="F23" s="111"/>
      <c r="G23" s="111"/>
      <c r="H23" s="111"/>
      <c r="I23" s="111"/>
      <c r="J23" s="111"/>
    </row>
    <row r="24" spans="1:10" s="74" customFormat="1" ht="18.75">
      <c r="A24" s="111" t="s">
        <v>99</v>
      </c>
      <c r="B24" s="111"/>
      <c r="C24" s="111"/>
      <c r="D24" s="111"/>
      <c r="E24" s="111"/>
      <c r="F24" s="111"/>
      <c r="G24" s="111"/>
      <c r="H24" s="111"/>
      <c r="I24" s="111"/>
      <c r="J24" s="111"/>
    </row>
    <row r="25" spans="1:10" s="74" customFormat="1" ht="18.75">
      <c r="A25" s="111" t="s">
        <v>100</v>
      </c>
      <c r="B25" s="111"/>
      <c r="C25" s="111"/>
      <c r="D25" s="111"/>
      <c r="E25" s="111"/>
      <c r="F25" s="111"/>
      <c r="G25" s="111"/>
      <c r="H25" s="111"/>
      <c r="I25" s="111"/>
      <c r="J25" s="111"/>
    </row>
    <row r="26" spans="1:10" s="74" customFormat="1" ht="25.5" customHeight="1">
      <c r="A26" s="111" t="s">
        <v>101</v>
      </c>
      <c r="B26" s="111"/>
      <c r="C26" s="111"/>
      <c r="D26" s="111"/>
      <c r="E26" s="111"/>
      <c r="F26" s="111"/>
      <c r="G26" s="111"/>
      <c r="H26" s="111"/>
      <c r="I26" s="111"/>
      <c r="J26" s="111"/>
    </row>
    <row r="27" spans="1:10" s="74" customFormat="1" ht="18.75">
      <c r="A27" s="111" t="s">
        <v>102</v>
      </c>
      <c r="B27" s="111"/>
      <c r="C27" s="111"/>
      <c r="D27" s="111"/>
      <c r="E27" s="111"/>
      <c r="F27" s="111"/>
      <c r="G27" s="111"/>
      <c r="H27" s="111"/>
      <c r="I27" s="111"/>
      <c r="J27" s="111"/>
    </row>
    <row r="28" spans="1:10" s="74" customFormat="1" ht="18.75">
      <c r="A28" s="111" t="s">
        <v>103</v>
      </c>
      <c r="B28" s="111"/>
      <c r="C28" s="111"/>
      <c r="D28" s="111"/>
      <c r="E28" s="111"/>
      <c r="F28" s="111"/>
      <c r="G28" s="111"/>
      <c r="H28" s="111"/>
      <c r="I28" s="111"/>
      <c r="J28" s="111"/>
    </row>
    <row r="29" spans="1:10">
      <c r="A29" s="112"/>
      <c r="B29" s="112"/>
      <c r="C29" s="112"/>
      <c r="D29" s="112"/>
      <c r="E29" s="112"/>
      <c r="F29" s="112"/>
      <c r="G29" s="112"/>
      <c r="H29" s="112"/>
      <c r="I29" s="112"/>
      <c r="J29" s="112"/>
    </row>
  </sheetData>
  <mergeCells count="16">
    <mergeCell ref="A28:J28"/>
    <mergeCell ref="A29:J29"/>
    <mergeCell ref="A22:J22"/>
    <mergeCell ref="A23:J23"/>
    <mergeCell ref="A24:J24"/>
    <mergeCell ref="A25:J25"/>
    <mergeCell ref="A26:J26"/>
    <mergeCell ref="A27:J27"/>
    <mergeCell ref="A1:J1"/>
    <mergeCell ref="A2:A3"/>
    <mergeCell ref="B2:D2"/>
    <mergeCell ref="E2:F2"/>
    <mergeCell ref="G2:G3"/>
    <mergeCell ref="H2:H3"/>
    <mergeCell ref="I2:I3"/>
    <mergeCell ref="J2:J3"/>
  </mergeCells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4</vt:i4>
      </vt:variant>
    </vt:vector>
  </HeadingPairs>
  <TitlesOfParts>
    <vt:vector size="8" baseType="lpstr">
      <vt:lpstr>湖南农业大学日常管理检查结果汇总表</vt:lpstr>
      <vt:lpstr>附表一</vt:lpstr>
      <vt:lpstr>附表二</vt:lpstr>
      <vt:lpstr>附表三</vt:lpstr>
      <vt:lpstr>表一</vt:lpstr>
      <vt:lpstr>附表二</vt:lpstr>
      <vt:lpstr>附表一</vt:lpstr>
      <vt:lpstr>湖南农业大学学生日常学习检查得分周汇总_2017春季学期第二周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</cp:lastModifiedBy>
  <cp:lastPrinted>2016-11-06T11:24:21Z</cp:lastPrinted>
  <dcterms:created xsi:type="dcterms:W3CDTF">2016-09-12T23:48:00Z</dcterms:created>
  <dcterms:modified xsi:type="dcterms:W3CDTF">2017-04-05T05:31:01Z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2052-10.1.0.6029</vt:lpwstr>
  </property>
</Properties>
</file>