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70" windowHeight="8370" activeTab="2"/>
  </bookViews>
  <sheets>
    <sheet name="湖南农业大学日常管理检查结果汇总表" sheetId="1" r:id="rId1"/>
    <sheet name="附表一" sheetId="2" r:id="rId2"/>
    <sheet name="附表二" sheetId="3" r:id="rId3"/>
    <sheet name="附表三" sheetId="4" r:id="rId4"/>
  </sheets>
  <externalReferences>
    <externalReference r:id="rId5"/>
    <externalReference r:id="rId6"/>
  </externalReferences>
  <definedNames>
    <definedName name="二">附表二!$1:$1048576</definedName>
    <definedName name="湖南农业大学学生文明宿舍检查_2017年春季学期第一周">附表二!$1:$1048576</definedName>
    <definedName name="一">附表一!$1:$1048576</definedName>
  </definedNames>
  <calcPr calcId="144525"/>
</workbook>
</file>

<file path=xl/calcChain.xml><?xml version="1.0" encoding="utf-8"?>
<calcChain xmlns="http://schemas.openxmlformats.org/spreadsheetml/2006/main">
  <c r="H21" i="4" l="1"/>
  <c r="I21" i="4" s="1"/>
  <c r="I20" i="4"/>
  <c r="H20" i="4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  <c r="F7" i="1" l="1"/>
  <c r="F11" i="1"/>
  <c r="F12" i="1"/>
  <c r="F4" i="1"/>
  <c r="F13" i="1"/>
  <c r="F14" i="1"/>
  <c r="F19" i="1"/>
  <c r="F6" i="1"/>
  <c r="F9" i="1"/>
  <c r="F21" i="1"/>
  <c r="F10" i="1"/>
  <c r="F15" i="1"/>
  <c r="F5" i="1"/>
  <c r="F20" i="1"/>
  <c r="F8" i="1"/>
  <c r="F18" i="1"/>
  <c r="F16" i="1"/>
  <c r="J7" i="1"/>
  <c r="J11" i="1"/>
  <c r="J12" i="1"/>
  <c r="J4" i="1"/>
  <c r="J13" i="1"/>
  <c r="J14" i="1"/>
  <c r="J19" i="1"/>
  <c r="J6" i="1"/>
  <c r="J9" i="1"/>
  <c r="J21" i="1"/>
  <c r="J10" i="1"/>
  <c r="J15" i="1"/>
  <c r="J5" i="1"/>
  <c r="J20" i="1"/>
  <c r="J8" i="1"/>
  <c r="J18" i="1"/>
  <c r="J16" i="1"/>
  <c r="J17" i="1"/>
  <c r="H7" i="1"/>
  <c r="H11" i="1"/>
  <c r="H12" i="1"/>
  <c r="H4" i="1"/>
  <c r="H13" i="1"/>
  <c r="H14" i="1"/>
  <c r="H19" i="1"/>
  <c r="H6" i="1"/>
  <c r="H9" i="1"/>
  <c r="H21" i="1"/>
  <c r="H10" i="1"/>
  <c r="H15" i="1"/>
  <c r="H5" i="1"/>
  <c r="H20" i="1"/>
  <c r="H8" i="1"/>
  <c r="H18" i="1"/>
  <c r="H16" i="1"/>
  <c r="H17" i="1"/>
  <c r="F17" i="1"/>
  <c r="E7" i="1"/>
  <c r="E11" i="1"/>
  <c r="E12" i="1"/>
  <c r="E4" i="1"/>
  <c r="E13" i="1"/>
  <c r="E14" i="1"/>
  <c r="E19" i="1"/>
  <c r="E6" i="1"/>
  <c r="E9" i="1"/>
  <c r="E21" i="1"/>
  <c r="E10" i="1"/>
  <c r="E15" i="1"/>
  <c r="E5" i="1"/>
  <c r="E20" i="1"/>
  <c r="E8" i="1"/>
  <c r="E18" i="1"/>
  <c r="E16" i="1"/>
  <c r="E17" i="1"/>
  <c r="C7" i="1"/>
  <c r="C11" i="1"/>
  <c r="C12" i="1"/>
  <c r="C4" i="1"/>
  <c r="C13" i="1"/>
  <c r="C14" i="1"/>
  <c r="C19" i="1"/>
  <c r="C6" i="1"/>
  <c r="C9" i="1"/>
  <c r="C21" i="1"/>
  <c r="C10" i="1"/>
  <c r="C15" i="1"/>
  <c r="C5" i="1"/>
  <c r="C20" i="1"/>
  <c r="C8" i="1"/>
  <c r="C18" i="1"/>
  <c r="C16" i="1"/>
  <c r="C17" i="1"/>
  <c r="B7" i="1" l="1"/>
  <c r="B11" i="1"/>
  <c r="B12" i="1"/>
  <c r="B4" i="1"/>
  <c r="B13" i="1"/>
  <c r="B14" i="1"/>
  <c r="B19" i="1"/>
  <c r="B6" i="1"/>
  <c r="B9" i="1"/>
  <c r="B21" i="1"/>
  <c r="B10" i="1"/>
  <c r="B15" i="1"/>
  <c r="B5" i="1"/>
  <c r="B20" i="1"/>
  <c r="B8" i="1"/>
  <c r="B18" i="1"/>
  <c r="B16" i="1"/>
  <c r="B17" i="1"/>
  <c r="L22" i="2" l="1"/>
  <c r="J22" i="2"/>
  <c r="L4" i="2"/>
  <c r="I4" i="1" s="1"/>
  <c r="J4" i="2"/>
  <c r="C4" i="2"/>
  <c r="L8" i="2"/>
  <c r="I8" i="1" s="1"/>
  <c r="J8" i="2"/>
  <c r="C8" i="2"/>
  <c r="L5" i="2"/>
  <c r="I5" i="1" s="1"/>
  <c r="J5" i="2"/>
  <c r="G5" i="1" s="1"/>
  <c r="C5" i="2"/>
  <c r="L6" i="2"/>
  <c r="I6" i="1" s="1"/>
  <c r="J6" i="2"/>
  <c r="G6" i="1" s="1"/>
  <c r="C6" i="2"/>
  <c r="L19" i="2"/>
  <c r="I19" i="1" s="1"/>
  <c r="J19" i="2"/>
  <c r="C19" i="2"/>
  <c r="L18" i="2"/>
  <c r="I18" i="1" s="1"/>
  <c r="J18" i="2"/>
  <c r="C18" i="2"/>
  <c r="N13" i="2"/>
  <c r="L13" i="2"/>
  <c r="I13" i="1" s="1"/>
  <c r="J13" i="2"/>
  <c r="G13" i="1" s="1"/>
  <c r="C13" i="2"/>
  <c r="Q13" i="2" s="1"/>
  <c r="K13" i="1" s="1"/>
  <c r="N21" i="2"/>
  <c r="L21" i="2"/>
  <c r="I21" i="1" s="1"/>
  <c r="J21" i="2"/>
  <c r="G21" i="1" s="1"/>
  <c r="C21" i="2"/>
  <c r="Q21" i="2" s="1"/>
  <c r="K21" i="1" s="1"/>
  <c r="L9" i="2"/>
  <c r="I9" i="1" s="1"/>
  <c r="J9" i="2"/>
  <c r="C9" i="2"/>
  <c r="L7" i="2"/>
  <c r="I7" i="1" s="1"/>
  <c r="J7" i="2"/>
  <c r="C7" i="2"/>
  <c r="N11" i="2"/>
  <c r="L11" i="2"/>
  <c r="I11" i="1" s="1"/>
  <c r="J11" i="2"/>
  <c r="G11" i="1" s="1"/>
  <c r="C11" i="2"/>
  <c r="Q11" i="2" s="1"/>
  <c r="K11" i="1" s="1"/>
  <c r="L12" i="2"/>
  <c r="I12" i="1" s="1"/>
  <c r="J12" i="2"/>
  <c r="G12" i="1" s="1"/>
  <c r="C12" i="2"/>
  <c r="L16" i="2"/>
  <c r="I16" i="1" s="1"/>
  <c r="J16" i="2"/>
  <c r="C16" i="2"/>
  <c r="L10" i="2"/>
  <c r="I10" i="1" s="1"/>
  <c r="J10" i="2"/>
  <c r="C10" i="2"/>
  <c r="N20" i="2"/>
  <c r="L20" i="2"/>
  <c r="I20" i="1" s="1"/>
  <c r="J20" i="2"/>
  <c r="G20" i="1" s="1"/>
  <c r="C20" i="2"/>
  <c r="Q20" i="2" s="1"/>
  <c r="K20" i="1" s="1"/>
  <c r="L15" i="2"/>
  <c r="I15" i="1" s="1"/>
  <c r="J15" i="2"/>
  <c r="G15" i="1" s="1"/>
  <c r="C15" i="2"/>
  <c r="L14" i="2"/>
  <c r="I14" i="1" s="1"/>
  <c r="J14" i="2"/>
  <c r="C14" i="2"/>
  <c r="L17" i="2"/>
  <c r="I17" i="1" s="1"/>
  <c r="J17" i="2"/>
  <c r="C17" i="2"/>
  <c r="N9" i="2" l="1"/>
  <c r="G9" i="1"/>
  <c r="Q5" i="2"/>
  <c r="K5" i="1" s="1"/>
  <c r="N4" i="2"/>
  <c r="G4" i="1"/>
  <c r="N16" i="2"/>
  <c r="G16" i="1"/>
  <c r="N14" i="2"/>
  <c r="G14" i="1"/>
  <c r="Q12" i="2"/>
  <c r="K12" i="1" s="1"/>
  <c r="N17" i="2"/>
  <c r="Q17" i="2" s="1"/>
  <c r="K17" i="1" s="1"/>
  <c r="G17" i="1"/>
  <c r="N15" i="2"/>
  <c r="Q15" i="2" s="1"/>
  <c r="K15" i="1" s="1"/>
  <c r="Q16" i="2"/>
  <c r="K16" i="1" s="1"/>
  <c r="N7" i="2"/>
  <c r="Q7" i="2" s="1"/>
  <c r="K7" i="1" s="1"/>
  <c r="G7" i="1"/>
  <c r="Q19" i="2"/>
  <c r="K19" i="1" s="1"/>
  <c r="N8" i="2"/>
  <c r="Q8" i="2" s="1"/>
  <c r="K8" i="1" s="1"/>
  <c r="G8" i="1"/>
  <c r="N19" i="2"/>
  <c r="G19" i="1"/>
  <c r="N10" i="2"/>
  <c r="Q10" i="2" s="1"/>
  <c r="K10" i="1" s="1"/>
  <c r="G10" i="1"/>
  <c r="N12" i="2"/>
  <c r="N18" i="2"/>
  <c r="Q18" i="2" s="1"/>
  <c r="K18" i="1" s="1"/>
  <c r="G18" i="1"/>
  <c r="N6" i="2"/>
  <c r="Q6" i="2" s="1"/>
  <c r="K6" i="1" s="1"/>
  <c r="N5" i="2"/>
  <c r="Q14" i="2"/>
  <c r="Q9" i="2"/>
  <c r="K9" i="1" s="1"/>
  <c r="Q4" i="2"/>
  <c r="K4" i="1" s="1"/>
  <c r="R13" i="2" l="1"/>
  <c r="R14" i="2"/>
  <c r="K14" i="1"/>
  <c r="R21" i="2"/>
  <c r="R19" i="2"/>
  <c r="R20" i="2"/>
  <c r="R9" i="2"/>
  <c r="R5" i="2"/>
  <c r="R7" i="2"/>
  <c r="R6" i="2"/>
  <c r="R4" i="2"/>
  <c r="R10" i="2"/>
  <c r="R11" i="2"/>
  <c r="R12" i="2"/>
  <c r="R16" i="2"/>
  <c r="R18" i="2"/>
  <c r="R15" i="2"/>
  <c r="R8" i="2"/>
  <c r="R17" i="2"/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<sst xmlns="http://schemas.openxmlformats.org/spreadsheetml/2006/main" count="164" uniqueCount="130">
  <si>
    <t>学院</t>
  </si>
  <si>
    <t>文明宿舍创建</t>
  </si>
  <si>
    <t>日常学习</t>
  </si>
  <si>
    <t>总分</t>
  </si>
  <si>
    <t>排名</t>
  </si>
  <si>
    <t>早起率</t>
  </si>
  <si>
    <t>晚归、不归检查</t>
  </si>
  <si>
    <t xml:space="preserve">学院工作考核 </t>
  </si>
  <si>
    <t>核定到课率</t>
  </si>
  <si>
    <t>课堂请假率</t>
  </si>
  <si>
    <t>课堂违纪率</t>
  </si>
  <si>
    <t>晚自习检查</t>
  </si>
  <si>
    <t>动科</t>
  </si>
  <si>
    <t>动医</t>
  </si>
  <si>
    <t>工学</t>
  </si>
  <si>
    <t>公法</t>
  </si>
  <si>
    <t>国际</t>
  </si>
  <si>
    <t>教育</t>
  </si>
  <si>
    <t>经济</t>
  </si>
  <si>
    <t>理学</t>
  </si>
  <si>
    <t>农学</t>
  </si>
  <si>
    <t>商学</t>
  </si>
  <si>
    <t>生科</t>
  </si>
  <si>
    <t>食科</t>
  </si>
  <si>
    <t>体艺</t>
  </si>
  <si>
    <t>外语</t>
  </si>
  <si>
    <t>信息</t>
  </si>
  <si>
    <t>园艺</t>
  </si>
  <si>
    <t>植保</t>
  </si>
  <si>
    <t>资环</t>
  </si>
  <si>
    <t>早自习检查(10分)</t>
  </si>
  <si>
    <t>课堂检查（70分）</t>
  </si>
  <si>
    <t>晚自习检查（20分）</t>
  </si>
  <si>
    <t>出勤率</t>
  </si>
  <si>
    <t>出勤得分</t>
  </si>
  <si>
    <t>课堂检查总分</t>
  </si>
  <si>
    <t>得分</t>
  </si>
  <si>
    <t>备注</t>
  </si>
  <si>
    <t>全校汇总</t>
  </si>
  <si>
    <t>注：</t>
  </si>
  <si>
    <t>早起检查(30分)</t>
  </si>
  <si>
    <t>寝室内务检查（50分）</t>
  </si>
  <si>
    <t>晚归、不归检查（10分）</t>
  </si>
  <si>
    <t>学院工作考核 (10分)</t>
  </si>
  <si>
    <t>抽检人数</t>
  </si>
  <si>
    <t>未早起人数</t>
  </si>
  <si>
    <t>1、早起检查过程中，按未早起人数1分/人，拒检寝室间数3分/间，无院队跟检次数3分/次进行扣分；</t>
  </si>
  <si>
    <t>2、寝室内务检查过程中，按不合格寝室间数1分/间，拒检寝室间数5分/间扣分进行扣分，无院队跟检次数5分/次进行扣分；</t>
  </si>
  <si>
    <t>湖南农业大学学生日常管理检查结果汇总表（2017年春季学期第一周）</t>
    <phoneticPr fontId="9" type="noConversion"/>
  </si>
  <si>
    <t>湖南农业大学学生日常学习检查得分周汇总（2017春季学期第一周）</t>
    <phoneticPr fontId="11" type="noConversion"/>
  </si>
  <si>
    <t>违纪人次</t>
    <phoneticPr fontId="11" type="noConversion"/>
  </si>
  <si>
    <t>违纪率</t>
    <phoneticPr fontId="11" type="noConversion"/>
  </si>
  <si>
    <t>应到人次</t>
    <phoneticPr fontId="11" type="noConversion"/>
  </si>
  <si>
    <t>核定到课人次</t>
    <phoneticPr fontId="11" type="noConversion"/>
  </si>
  <si>
    <t>核定请假人次</t>
    <phoneticPr fontId="11" type="noConversion"/>
  </si>
  <si>
    <t>核定请假率</t>
  </si>
  <si>
    <t>课堂违纪人次</t>
    <phoneticPr fontId="11" type="noConversion"/>
  </si>
  <si>
    <t>课堂迟到率</t>
    <phoneticPr fontId="11" type="noConversion"/>
  </si>
  <si>
    <t>1、核定到课率=（核定到课人次+核定请假人次）/院报应到人次；课堂检查总分=核定到课率*70分。</t>
    <phoneticPr fontId="11" type="noConversion"/>
  </si>
  <si>
    <t xml:space="preserve">     湖南农业大学学生文明宿舍检查（2017年春季学期第一周）</t>
  </si>
  <si>
    <t>院队普查寝室数</t>
  </si>
  <si>
    <t>院队普查合格数</t>
  </si>
  <si>
    <t>院队普查合格率</t>
  </si>
  <si>
    <t>校队抽查寝室数</t>
  </si>
  <si>
    <t>校队抽查合格寝室数</t>
  </si>
  <si>
    <t>校队抽查合格率</t>
  </si>
  <si>
    <t>总合格率</t>
  </si>
  <si>
    <t>周四晚检东湖6栋403寝室不合格-1分</t>
  </si>
  <si>
    <t>周一晚检芷兰10栋209寝室不合格-1分</t>
  </si>
  <si>
    <t>周一晚检芷兰10栋412寝室不合格-1分</t>
  </si>
  <si>
    <t>周四晚检金岸2栋527寝室不合格-1分</t>
  </si>
  <si>
    <t>芷兰九栋406无人跟检-3分</t>
  </si>
  <si>
    <t>3、学院考核详见附表三</t>
  </si>
  <si>
    <t>外语</t>
    <phoneticPr fontId="9" type="noConversion"/>
  </si>
  <si>
    <t>生科</t>
    <phoneticPr fontId="9" type="noConversion"/>
  </si>
  <si>
    <t>食科</t>
    <phoneticPr fontId="9" type="noConversion"/>
  </si>
  <si>
    <t>植保</t>
    <phoneticPr fontId="9" type="noConversion"/>
  </si>
  <si>
    <t>经济</t>
    <phoneticPr fontId="9" type="noConversion"/>
  </si>
  <si>
    <t>体艺</t>
    <phoneticPr fontId="9" type="noConversion"/>
  </si>
  <si>
    <t>农学</t>
    <phoneticPr fontId="9" type="noConversion"/>
  </si>
  <si>
    <t>理学</t>
    <phoneticPr fontId="9" type="noConversion"/>
  </si>
  <si>
    <t>公法</t>
    <phoneticPr fontId="9" type="noConversion"/>
  </si>
  <si>
    <t>教育</t>
    <phoneticPr fontId="9" type="noConversion"/>
  </si>
  <si>
    <t>资环</t>
    <phoneticPr fontId="9" type="noConversion"/>
  </si>
  <si>
    <t>商学</t>
    <phoneticPr fontId="9" type="noConversion"/>
  </si>
  <si>
    <t>信息</t>
    <phoneticPr fontId="9" type="noConversion"/>
  </si>
  <si>
    <t>园艺</t>
    <phoneticPr fontId="9" type="noConversion"/>
  </si>
  <si>
    <t>工学</t>
    <phoneticPr fontId="9" type="noConversion"/>
  </si>
  <si>
    <t>动医</t>
    <phoneticPr fontId="9" type="noConversion"/>
  </si>
  <si>
    <t>国际</t>
    <phoneticPr fontId="9" type="noConversion"/>
  </si>
  <si>
    <t>动科</t>
    <phoneticPr fontId="9" type="noConversion"/>
  </si>
  <si>
    <t>核定到课率</t>
    <phoneticPr fontId="9" type="noConversion"/>
  </si>
  <si>
    <t>早自习出勤率</t>
    <phoneticPr fontId="9" type="noConversion"/>
  </si>
  <si>
    <t>抽检合格率</t>
    <phoneticPr fontId="9" type="noConversion"/>
  </si>
  <si>
    <t>第一周院队综合考核表</t>
  </si>
  <si>
    <t>日常（4分）</t>
  </si>
  <si>
    <t>活动(4分）</t>
  </si>
  <si>
    <t>宣传（2分）</t>
  </si>
  <si>
    <t>学院检查</t>
  </si>
  <si>
    <t>材料上交</t>
  </si>
  <si>
    <t>会议出席</t>
  </si>
  <si>
    <t>文明寝室天天秀(2分）</t>
  </si>
  <si>
    <t>教学楼文明倡导（2分）</t>
  </si>
  <si>
    <t>公法院</t>
  </si>
  <si>
    <t>动科院</t>
  </si>
  <si>
    <t>外语院</t>
  </si>
  <si>
    <t>农学院</t>
  </si>
  <si>
    <t>食科院</t>
  </si>
  <si>
    <t>植保院</t>
  </si>
  <si>
    <t>工学院</t>
  </si>
  <si>
    <t>理学院</t>
  </si>
  <si>
    <t>生科院</t>
  </si>
  <si>
    <t>资环院</t>
  </si>
  <si>
    <t>园艺院</t>
  </si>
  <si>
    <t>教育院</t>
  </si>
  <si>
    <t>信科院</t>
  </si>
  <si>
    <t>经济院</t>
  </si>
  <si>
    <t>国际院</t>
  </si>
  <si>
    <t>体艺院</t>
  </si>
  <si>
    <t>商学院</t>
  </si>
  <si>
    <t>动医院</t>
  </si>
  <si>
    <t>1、学院检查：院队正常开展各项自我检查得1分、自我检查出现问题每次-0.5分，每周对检查有创新型改动（如开展无手机课堂等）上报校队经审核通过+0.5分、取得良好效果再+0.5分，本项满分2分加满为止。</t>
  </si>
  <si>
    <t>2、上交材料：院队每周按校队要求按时上交材料得1分，迟交每次扣0.5、未交每次扣1分，满分1分扣完为止。</t>
  </si>
  <si>
    <t>3、出席会议：院队每周按校队要求按时出席会议得1分，无故代替、无故迟到每次扣0.5分、无故缺勤每次扣1分，满分1分扣完为止。</t>
  </si>
  <si>
    <t>4、文明寝室天天秀：本项活动为加分项不参与不得分，参与则按以下评分标准给分（1）学院寝室参与度：校队将对学院参与度进行排名第1名得分1分，逐名递减每名次-0.05分（参与度=参加寝室数/学院在校总寝室数）。（2）学院参与完成度：将学院完成度进行排名第1名得分1分，逐名递减每名次-0.05分【参与完成度=合格照片数/（参加寝室数*20）】。</t>
  </si>
  <si>
    <t>5、教学楼文明倡导：校队每周安排学院进行教学楼执勤，学院迟到1次扣0.5分、缺勤1次扣1分，满分2分扣完为止；（如学院自我组织开展课堂文明倡导活动上报校队经审核通过+0.5分、取得良好效果再+0.5分，本项得分于学院检查项加分）。</t>
  </si>
  <si>
    <t>6、微信加分：院队本周推送关于督导队各项活动相关微信+0.5分，院队所发表微信一经被校队采用每篇+0.5分，本项满分2分加满为止。</t>
  </si>
  <si>
    <t>7、由于督导队各项活动开展时间不同，部分活动目前并未纳入考核，活动考核项将不定期修改，本考核最终解释权归督导队所有，如有疑问请咨询督导队副队长周佳宇，电话：18373153148。</t>
  </si>
  <si>
    <t>2、课堂迟到，违纪在年终总结时统计迟到率和违纪率。</t>
    <phoneticPr fontId="11" type="noConversion"/>
  </si>
  <si>
    <t>3、早自习出勤得分=出勤率*10分；早自习违纪率在年终总结时统计违纪率。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</si>
</sst>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0.0_ "/>
    <numFmt numFmtId="178" formatCode="0.00_ "/>
    <numFmt numFmtId="179" formatCode="0.00_);[Red]\(0.00\)"/>
    <numFmt numFmtId="180" formatCode="0.0_);[Red]\(0.0\)"/>
    <numFmt numFmtId="181" formatCode="0_);[Red]\(0\)"/>
  </numFmts>
  <fonts count="31"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1"/>
      <color rgb="FF00000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4" fillId="0" borderId="0">
      <alignment vertical="top"/>
      <protection locked="0"/>
    </xf>
    <xf numFmtId="0" fontId="8" fillId="0" borderId="0">
      <alignment vertical="center"/>
    </xf>
  </cellStyleXfs>
  <cellXfs count="102">
    <xf numFmtId="0" fontId="0" fillId="0" borderId="0" xfId="0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2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14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0" fontId="0" fillId="0" borderId="5" xfId="1" applyNumberFormat="1" applyFont="1" applyBorder="1" applyAlignment="1" applyProtection="1"/>
    <xf numFmtId="179" fontId="0" fillId="0" borderId="1" xfId="0" applyNumberFormat="1" applyBorder="1" applyAlignment="1"/>
    <xf numFmtId="181" fontId="0" fillId="0" borderId="1" xfId="0" applyNumberForma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10" fontId="16" fillId="0" borderId="1" xfId="1" applyNumberFormat="1" applyFont="1" applyFill="1" applyBorder="1" applyAlignment="1" applyProtection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/>
    <xf numFmtId="0" fontId="18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/>
    <xf numFmtId="179" fontId="1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18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10" fontId="19" fillId="0" borderId="0" xfId="1" applyNumberFormat="1" applyFont="1" applyFill="1" applyBorder="1" applyAlignment="1" applyProtection="1"/>
    <xf numFmtId="0" fontId="0" fillId="0" borderId="0" xfId="0" applyFill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180" fontId="20" fillId="0" borderId="0" xfId="0" applyNumberFormat="1" applyFont="1" applyFill="1" applyAlignment="1">
      <alignment horizontal="center" vertical="center"/>
    </xf>
    <xf numFmtId="10" fontId="20" fillId="0" borderId="0" xfId="1" applyNumberFormat="1" applyFont="1" applyFill="1" applyAlignment="1" applyProtection="1">
      <alignment vertical="center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10" fontId="0" fillId="0" borderId="0" xfId="1" applyNumberFormat="1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0" fontId="0" fillId="0" borderId="0" xfId="1" applyNumberFormat="1" applyFont="1" applyAlignment="1" applyProtection="1">
      <alignment vertical="center"/>
    </xf>
    <xf numFmtId="180" fontId="12" fillId="0" borderId="0" xfId="0" applyNumberFormat="1" applyFont="1" applyFill="1" applyAlignment="1">
      <alignment vertical="center"/>
    </xf>
    <xf numFmtId="10" fontId="12" fillId="0" borderId="0" xfId="1" applyNumberFormat="1" applyFont="1">
      <alignment vertical="top"/>
      <protection locked="0"/>
    </xf>
    <xf numFmtId="0" fontId="18" fillId="0" borderId="0" xfId="0" applyFont="1" applyFill="1" applyAlignment="1">
      <alignment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  <protection locked="0"/>
    </xf>
    <xf numFmtId="0" fontId="0" fillId="0" borderId="0" xfId="0" applyAlignment="1">
      <alignment wrapText="1"/>
    </xf>
    <xf numFmtId="177" fontId="0" fillId="0" borderId="0" xfId="0" applyNumberFormat="1" applyAlignment="1">
      <alignment wrapText="1"/>
    </xf>
    <xf numFmtId="177" fontId="18" fillId="0" borderId="0" xfId="0" applyNumberFormat="1" applyFont="1" applyFill="1" applyAlignment="1">
      <alignment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10" fontId="24" fillId="2" borderId="1" xfId="0" applyNumberFormat="1" applyFont="1" applyFill="1" applyBorder="1" applyAlignment="1">
      <alignment horizontal="center" vertical="center"/>
    </xf>
    <xf numFmtId="179" fontId="24" fillId="0" borderId="1" xfId="0" applyNumberFormat="1" applyFont="1" applyFill="1" applyBorder="1" applyAlignment="1">
      <alignment horizontal="center"/>
    </xf>
    <xf numFmtId="10" fontId="24" fillId="0" borderId="1" xfId="1" applyNumberFormat="1" applyFont="1" applyBorder="1" applyProtection="1">
      <alignment vertical="top"/>
    </xf>
    <xf numFmtId="10" fontId="24" fillId="2" borderId="1" xfId="1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8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177" fontId="19" fillId="0" borderId="0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77" fontId="12" fillId="0" borderId="0" xfId="0" applyNumberFormat="1" applyFont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177" fontId="12" fillId="0" borderId="0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78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78" fontId="27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各学院日常学习检查得分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生科院</c:v>
                </c:pt>
                <c:pt idx="2">
                  <c:v>食科院</c:v>
                </c:pt>
                <c:pt idx="3">
                  <c:v>植保院</c:v>
                </c:pt>
                <c:pt idx="4">
                  <c:v>经济院</c:v>
                </c:pt>
                <c:pt idx="5">
                  <c:v>体艺院</c:v>
                </c:pt>
                <c:pt idx="6">
                  <c:v>农学院</c:v>
                </c:pt>
                <c:pt idx="7">
                  <c:v>理学院</c:v>
                </c:pt>
                <c:pt idx="8">
                  <c:v>公法院</c:v>
                </c:pt>
                <c:pt idx="9">
                  <c:v>教育院</c:v>
                </c:pt>
                <c:pt idx="10">
                  <c:v>资环院</c:v>
                </c:pt>
                <c:pt idx="11">
                  <c:v>商学院</c:v>
                </c:pt>
                <c:pt idx="12">
                  <c:v>信息院</c:v>
                </c:pt>
                <c:pt idx="13">
                  <c:v>园艺院</c:v>
                </c:pt>
                <c:pt idx="14">
                  <c:v>工学院</c:v>
                </c:pt>
                <c:pt idx="15">
                  <c:v>动医院</c:v>
                </c:pt>
                <c:pt idx="16">
                  <c:v>国际院</c:v>
                </c:pt>
                <c:pt idx="17">
                  <c:v>动科院</c:v>
                </c:pt>
              </c:strCache>
            </c:strRef>
          </c:cat>
          <c:val>
            <c:numRef>
              <c:f>'[1]湖南农业大学学生日常学习检查得分周汇总（2016秋季学期第一'!$Q$4:$Q$21</c:f>
              <c:numCache>
                <c:formatCode>General</c:formatCode>
                <c:ptCount val="18"/>
                <c:pt idx="0">
                  <c:v>99.566253574833169</c:v>
                </c:pt>
                <c:pt idx="1">
                  <c:v>99.061976549413728</c:v>
                </c:pt>
                <c:pt idx="2">
                  <c:v>98.642307672084257</c:v>
                </c:pt>
                <c:pt idx="3">
                  <c:v>98.579234972677597</c:v>
                </c:pt>
                <c:pt idx="4">
                  <c:v>98.54678304453536</c:v>
                </c:pt>
                <c:pt idx="5">
                  <c:v>98.50234296846206</c:v>
                </c:pt>
                <c:pt idx="6">
                  <c:v>98.420250313975146</c:v>
                </c:pt>
                <c:pt idx="7">
                  <c:v>98.172648103400746</c:v>
                </c:pt>
                <c:pt idx="8">
                  <c:v>97.850134435277823</c:v>
                </c:pt>
                <c:pt idx="9">
                  <c:v>97.833461326448415</c:v>
                </c:pt>
                <c:pt idx="10">
                  <c:v>97.762497264067449</c:v>
                </c:pt>
                <c:pt idx="11">
                  <c:v>97.550820953870215</c:v>
                </c:pt>
                <c:pt idx="12">
                  <c:v>97.494033412887831</c:v>
                </c:pt>
                <c:pt idx="13">
                  <c:v>97.469375560203162</c:v>
                </c:pt>
                <c:pt idx="14">
                  <c:v>97.067954642870276</c:v>
                </c:pt>
                <c:pt idx="15">
                  <c:v>96.852550721686228</c:v>
                </c:pt>
                <c:pt idx="16">
                  <c:v>96.631596548456812</c:v>
                </c:pt>
                <c:pt idx="17">
                  <c:v>95.995110024449872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62-4510-A96F-49B76835A9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71339520"/>
        <c:axId val="271340672"/>
      </c:barChart>
      <c:catAx>
        <c:axId val="271339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340672"/>
        <c:crosses val="autoZero"/>
        <c:auto val="1"/>
        <c:lblAlgn val="ctr"/>
        <c:lblOffset val="100"/>
        <c:noMultiLvlLbl val="0"/>
      </c:catAx>
      <c:valAx>
        <c:axId val="27134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33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各学院核定到课率</a:t>
            </a:r>
          </a:p>
        </c:rich>
      </c:tx>
      <c:layout>
        <c:manualLayout>
          <c:xMode val="edge"/>
          <c:yMode val="edge"/>
          <c:x val="0.40450609364977602"/>
          <c:y val="2.65159222946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613476760894E-2"/>
          <c:y val="0.243034209221616"/>
          <c:w val="0.91572998350228296"/>
          <c:h val="0.6631966864330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生科院</c:v>
                </c:pt>
                <c:pt idx="2">
                  <c:v>食科院</c:v>
                </c:pt>
                <c:pt idx="3">
                  <c:v>植保院</c:v>
                </c:pt>
                <c:pt idx="4">
                  <c:v>经济院</c:v>
                </c:pt>
                <c:pt idx="5">
                  <c:v>体艺院</c:v>
                </c:pt>
                <c:pt idx="6">
                  <c:v>农学院</c:v>
                </c:pt>
                <c:pt idx="7">
                  <c:v>理学院</c:v>
                </c:pt>
                <c:pt idx="8">
                  <c:v>公法院</c:v>
                </c:pt>
                <c:pt idx="9">
                  <c:v>教育院</c:v>
                </c:pt>
                <c:pt idx="10">
                  <c:v>资环院</c:v>
                </c:pt>
                <c:pt idx="11">
                  <c:v>商学院</c:v>
                </c:pt>
                <c:pt idx="12">
                  <c:v>信息院</c:v>
                </c:pt>
                <c:pt idx="13">
                  <c:v>园艺院</c:v>
                </c:pt>
                <c:pt idx="14">
                  <c:v>工学院</c:v>
                </c:pt>
                <c:pt idx="15">
                  <c:v>动医院</c:v>
                </c:pt>
                <c:pt idx="16">
                  <c:v>国际院</c:v>
                </c:pt>
                <c:pt idx="17">
                  <c:v>动科院</c:v>
                </c:pt>
              </c:strCache>
            </c:strRef>
          </c:cat>
          <c:val>
            <c:numRef>
              <c:f>'[1]湖南农业大学学生日常学习检查得分周汇总（2016秋季学期第一'!$J$4:$J$21</c:f>
              <c:numCache>
                <c:formatCode>General</c:formatCode>
                <c:ptCount val="18"/>
                <c:pt idx="0">
                  <c:v>0.99380362249761678</c:v>
                </c:pt>
                <c:pt idx="1">
                  <c:v>0.98659966499162477</c:v>
                </c:pt>
                <c:pt idx="2">
                  <c:v>0.98141263940520451</c:v>
                </c:pt>
                <c:pt idx="3">
                  <c:v>0.97970335675253706</c:v>
                </c:pt>
                <c:pt idx="4">
                  <c:v>0.97975133214920074</c:v>
                </c:pt>
                <c:pt idx="5">
                  <c:v>0.98168498168498164</c:v>
                </c:pt>
                <c:pt idx="6">
                  <c:v>0.97765363128491622</c:v>
                </c:pt>
                <c:pt idx="7">
                  <c:v>0.97426796805678795</c:v>
                </c:pt>
                <c:pt idx="8">
                  <c:v>0.96947535771065185</c:v>
                </c:pt>
                <c:pt idx="9">
                  <c:v>0.97006441834028045</c:v>
                </c:pt>
                <c:pt idx="10">
                  <c:v>0.96840354767184034</c:v>
                </c:pt>
                <c:pt idx="11">
                  <c:v>0.96501172791243162</c:v>
                </c:pt>
                <c:pt idx="12">
                  <c:v>0.96420047732696901</c:v>
                </c:pt>
                <c:pt idx="13">
                  <c:v>0.96384822228861666</c:v>
                </c:pt>
                <c:pt idx="14">
                  <c:v>0.95957384705195559</c:v>
                </c:pt>
                <c:pt idx="15">
                  <c:v>0.95591286307053946</c:v>
                </c:pt>
                <c:pt idx="16">
                  <c:v>0.9550462758924636</c:v>
                </c:pt>
                <c:pt idx="17">
                  <c:v>0.94278728606356965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1D-4E95-B886-2EBEEA9A58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71352192"/>
        <c:axId val="271354880"/>
      </c:barChart>
      <c:catAx>
        <c:axId val="27135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354880"/>
        <c:crosses val="autoZero"/>
        <c:auto val="1"/>
        <c:lblAlgn val="ctr"/>
        <c:lblOffset val="100"/>
        <c:noMultiLvlLbl val="0"/>
      </c:catAx>
      <c:valAx>
        <c:axId val="2713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35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各学院课堂违纪率</a:t>
            </a:r>
          </a:p>
        </c:rich>
      </c:tx>
      <c:layout>
        <c:manualLayout>
          <c:xMode val="edge"/>
          <c:yMode val="edge"/>
          <c:x val="0.40089801154586302"/>
          <c:y val="3.023431594860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生科院</c:v>
                </c:pt>
                <c:pt idx="2">
                  <c:v>食科院</c:v>
                </c:pt>
                <c:pt idx="3">
                  <c:v>植保院</c:v>
                </c:pt>
                <c:pt idx="4">
                  <c:v>经济院</c:v>
                </c:pt>
                <c:pt idx="5">
                  <c:v>体艺院</c:v>
                </c:pt>
                <c:pt idx="6">
                  <c:v>农学院</c:v>
                </c:pt>
                <c:pt idx="7">
                  <c:v>理学院</c:v>
                </c:pt>
                <c:pt idx="8">
                  <c:v>公法院</c:v>
                </c:pt>
                <c:pt idx="9">
                  <c:v>教育院</c:v>
                </c:pt>
                <c:pt idx="10">
                  <c:v>资环院</c:v>
                </c:pt>
                <c:pt idx="11">
                  <c:v>商学院</c:v>
                </c:pt>
                <c:pt idx="12">
                  <c:v>信息院</c:v>
                </c:pt>
                <c:pt idx="13">
                  <c:v>园艺院</c:v>
                </c:pt>
                <c:pt idx="14">
                  <c:v>工学院</c:v>
                </c:pt>
                <c:pt idx="15">
                  <c:v>动医院</c:v>
                </c:pt>
                <c:pt idx="16">
                  <c:v>国际院</c:v>
                </c:pt>
                <c:pt idx="17">
                  <c:v>动科院</c:v>
                </c:pt>
              </c:strCache>
            </c:strRef>
          </c:cat>
          <c:val>
            <c:numRef>
              <c:f>'[1]湖南农业大学学生日常学习检查得分周汇总（2016秋季学期第一'!$L$4:$L$21</c:f>
              <c:numCache>
                <c:formatCode>General</c:formatCode>
                <c:ptCount val="18"/>
                <c:pt idx="0">
                  <c:v>4.8285852245292128E-4</c:v>
                </c:pt>
                <c:pt idx="1">
                  <c:v>6.8230277185501063E-3</c:v>
                </c:pt>
                <c:pt idx="2">
                  <c:v>1.8975332068311195E-2</c:v>
                </c:pt>
                <c:pt idx="3">
                  <c:v>2.403846153846154E-3</c:v>
                </c:pt>
                <c:pt idx="4">
                  <c:v>3.3657442034405387E-3</c:v>
                </c:pt>
                <c:pt idx="5">
                  <c:v>8.0845771144278603E-3</c:v>
                </c:pt>
                <c:pt idx="6">
                  <c:v>4.5805207328833177E-3</c:v>
                </c:pt>
                <c:pt idx="7">
                  <c:v>4.5871559633027525E-3</c:v>
                </c:pt>
                <c:pt idx="8">
                  <c:v>8.3275503122831364E-3</c:v>
                </c:pt>
                <c:pt idx="9">
                  <c:v>5.8800470403763232E-3</c:v>
                </c:pt>
                <c:pt idx="10">
                  <c:v>6.3400576368876083E-3</c:v>
                </c:pt>
                <c:pt idx="11">
                  <c:v>6.3407649826140314E-3</c:v>
                </c:pt>
                <c:pt idx="12">
                  <c:v>7.9319017218030564E-3</c:v>
                </c:pt>
                <c:pt idx="13">
                  <c:v>9.3312597200622088E-4</c:v>
                </c:pt>
                <c:pt idx="14">
                  <c:v>8.3854246074096667E-3</c:v>
                </c:pt>
                <c:pt idx="15">
                  <c:v>4.3644298963447896E-3</c:v>
                </c:pt>
                <c:pt idx="16">
                  <c:v>6.0213061602593793E-3</c:v>
                </c:pt>
                <c:pt idx="17">
                  <c:v>5.7803468208092483E-3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0B-4CA5-823D-81B67F518D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71370496"/>
        <c:axId val="271381632"/>
      </c:barChart>
      <c:catAx>
        <c:axId val="271370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381632"/>
        <c:crosses val="autoZero"/>
        <c:auto val="1"/>
        <c:lblAlgn val="ctr"/>
        <c:lblOffset val="100"/>
        <c:noMultiLvlLbl val="0"/>
      </c:catAx>
      <c:valAx>
        <c:axId val="2713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37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各学院课堂请假率</a:t>
            </a:r>
          </a:p>
        </c:rich>
      </c:tx>
      <c:layout>
        <c:manualLayout>
          <c:xMode val="edge"/>
          <c:yMode val="edge"/>
          <c:x val="0.41679593851360902"/>
          <c:y val="4.03124212648022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457893799125801E-2"/>
          <c:y val="0.24701436130007601"/>
          <c:w val="0.92912992473061096"/>
          <c:h val="0.65768088512745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生科院</c:v>
                </c:pt>
                <c:pt idx="2">
                  <c:v>食科院</c:v>
                </c:pt>
                <c:pt idx="3">
                  <c:v>植保院</c:v>
                </c:pt>
                <c:pt idx="4">
                  <c:v>经济院</c:v>
                </c:pt>
                <c:pt idx="5">
                  <c:v>体艺院</c:v>
                </c:pt>
                <c:pt idx="6">
                  <c:v>农学院</c:v>
                </c:pt>
                <c:pt idx="7">
                  <c:v>理学院</c:v>
                </c:pt>
                <c:pt idx="8">
                  <c:v>公法院</c:v>
                </c:pt>
                <c:pt idx="9">
                  <c:v>教育院</c:v>
                </c:pt>
                <c:pt idx="10">
                  <c:v>资环院</c:v>
                </c:pt>
                <c:pt idx="11">
                  <c:v>商学院</c:v>
                </c:pt>
                <c:pt idx="12">
                  <c:v>信息院</c:v>
                </c:pt>
                <c:pt idx="13">
                  <c:v>园艺院</c:v>
                </c:pt>
                <c:pt idx="14">
                  <c:v>工学院</c:v>
                </c:pt>
                <c:pt idx="15">
                  <c:v>动医院</c:v>
                </c:pt>
                <c:pt idx="16">
                  <c:v>国际院</c:v>
                </c:pt>
                <c:pt idx="17">
                  <c:v>动科院</c:v>
                </c:pt>
              </c:strCache>
            </c:strRef>
          </c:cat>
          <c:val>
            <c:numRef>
              <c:f>'[1]湖南农业大学学生日常学习检查得分周汇总（2016秋季学期第一'!$I$4:$I$21</c:f>
              <c:numCache>
                <c:formatCode>General</c:formatCode>
                <c:ptCount val="18"/>
                <c:pt idx="0">
                  <c:v>6.6730219256434702E-3</c:v>
                </c:pt>
                <c:pt idx="1">
                  <c:v>4.6063651591289785E-3</c:v>
                </c:pt>
                <c:pt idx="2">
                  <c:v>1.8587360594795538E-3</c:v>
                </c:pt>
                <c:pt idx="3">
                  <c:v>5.4644808743169399E-3</c:v>
                </c:pt>
                <c:pt idx="4">
                  <c:v>2.9840142095914741E-2</c:v>
                </c:pt>
                <c:pt idx="5">
                  <c:v>0</c:v>
                </c:pt>
                <c:pt idx="6">
                  <c:v>1.2104283054003724E-2</c:v>
                </c:pt>
                <c:pt idx="7">
                  <c:v>7.0984915705412602E-3</c:v>
                </c:pt>
                <c:pt idx="8">
                  <c:v>5.3100158982511921E-2</c:v>
                </c:pt>
                <c:pt idx="9">
                  <c:v>3.4103827207275484E-3</c:v>
                </c:pt>
                <c:pt idx="10">
                  <c:v>6.6518847006651885E-3</c:v>
                </c:pt>
                <c:pt idx="11">
                  <c:v>9.3823299452697427E-3</c:v>
                </c:pt>
                <c:pt idx="12">
                  <c:v>1.5237745548008079E-2</c:v>
                </c:pt>
                <c:pt idx="13">
                  <c:v>3.2865252464893933E-3</c:v>
                </c:pt>
                <c:pt idx="14">
                  <c:v>2.3350846468184472E-3</c:v>
                </c:pt>
                <c:pt idx="15">
                  <c:v>5.1867219917012446E-3</c:v>
                </c:pt>
                <c:pt idx="16">
                  <c:v>3.5257822829440283E-3</c:v>
                </c:pt>
                <c:pt idx="17">
                  <c:v>1.2224938875305624E-2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8D-494D-88D4-AF64CC1DE4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71217024"/>
        <c:axId val="271219712"/>
      </c:barChart>
      <c:catAx>
        <c:axId val="271217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219712"/>
        <c:crosses val="autoZero"/>
        <c:auto val="1"/>
        <c:lblAlgn val="ctr"/>
        <c:lblOffset val="100"/>
        <c:noMultiLvlLbl val="0"/>
      </c:catAx>
      <c:valAx>
        <c:axId val="27121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21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各学院早自习出勤率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生科院</c:v>
                </c:pt>
                <c:pt idx="2">
                  <c:v>食科院</c:v>
                </c:pt>
                <c:pt idx="3">
                  <c:v>植保院</c:v>
                </c:pt>
                <c:pt idx="4">
                  <c:v>经济院</c:v>
                </c:pt>
                <c:pt idx="5">
                  <c:v>体艺院</c:v>
                </c:pt>
                <c:pt idx="6">
                  <c:v>农学院</c:v>
                </c:pt>
                <c:pt idx="7">
                  <c:v>理学院</c:v>
                </c:pt>
                <c:pt idx="8">
                  <c:v>公法院</c:v>
                </c:pt>
                <c:pt idx="9">
                  <c:v>教育院</c:v>
                </c:pt>
                <c:pt idx="10">
                  <c:v>资环院</c:v>
                </c:pt>
                <c:pt idx="11">
                  <c:v>商学院</c:v>
                </c:pt>
                <c:pt idx="12">
                  <c:v>信息院</c:v>
                </c:pt>
                <c:pt idx="13">
                  <c:v>园艺院</c:v>
                </c:pt>
                <c:pt idx="14">
                  <c:v>工学院</c:v>
                </c:pt>
                <c:pt idx="15">
                  <c:v>动医院</c:v>
                </c:pt>
                <c:pt idx="16">
                  <c:v>国际院</c:v>
                </c:pt>
                <c:pt idx="17">
                  <c:v>动科院</c:v>
                </c:pt>
              </c:strCache>
            </c:strRef>
          </c:cat>
          <c:val>
            <c:numRef>
              <c:f>'[1]湖南农业大学学生日常学习检查得分周汇总（2016秋季学期第一'!$B$4:$B$21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0.99434229137199437</c:v>
                </c:pt>
                <c:pt idx="3">
                  <c:v>1</c:v>
                </c:pt>
                <c:pt idx="4">
                  <c:v>0.9964189794091316</c:v>
                </c:pt>
                <c:pt idx="5">
                  <c:v>0.97843942505133474</c:v>
                </c:pt>
                <c:pt idx="6">
                  <c:v>0.99844961240310082</c:v>
                </c:pt>
                <c:pt idx="7">
                  <c:v>0.99738903394255873</c:v>
                </c:pt>
                <c:pt idx="8">
                  <c:v>0.99868593955321949</c:v>
                </c:pt>
                <c:pt idx="9">
                  <c:v>0.99289520426287747</c:v>
                </c:pt>
                <c:pt idx="10">
                  <c:v>0.9974248927038627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0.989778534923339</c:v>
                </c:pt>
                <c:pt idx="15">
                  <c:v>0.99386503067484666</c:v>
                </c:pt>
                <c:pt idx="16">
                  <c:v>0.97783572359843551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B4-4785-AF80-B2C59C34C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519104"/>
        <c:axId val="271537280"/>
      </c:barChart>
      <c:catAx>
        <c:axId val="27151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537280"/>
        <c:crosses val="autoZero"/>
        <c:auto val="1"/>
        <c:lblAlgn val="ctr"/>
        <c:lblOffset val="100"/>
        <c:noMultiLvlLbl val="0"/>
      </c:catAx>
      <c:valAx>
        <c:axId val="27153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51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各学院课堂迟到率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生科院</c:v>
                </c:pt>
                <c:pt idx="2">
                  <c:v>食科院</c:v>
                </c:pt>
                <c:pt idx="3">
                  <c:v>植保院</c:v>
                </c:pt>
                <c:pt idx="4">
                  <c:v>经济院</c:v>
                </c:pt>
                <c:pt idx="5">
                  <c:v>体艺院</c:v>
                </c:pt>
                <c:pt idx="6">
                  <c:v>农学院</c:v>
                </c:pt>
                <c:pt idx="7">
                  <c:v>理学院</c:v>
                </c:pt>
                <c:pt idx="8">
                  <c:v>公法院</c:v>
                </c:pt>
                <c:pt idx="9">
                  <c:v>教育院</c:v>
                </c:pt>
                <c:pt idx="10">
                  <c:v>资环院</c:v>
                </c:pt>
                <c:pt idx="11">
                  <c:v>商学院</c:v>
                </c:pt>
                <c:pt idx="12">
                  <c:v>信息院</c:v>
                </c:pt>
                <c:pt idx="13">
                  <c:v>园艺院</c:v>
                </c:pt>
                <c:pt idx="14">
                  <c:v>工学院</c:v>
                </c:pt>
                <c:pt idx="15">
                  <c:v>动医院</c:v>
                </c:pt>
                <c:pt idx="16">
                  <c:v>国际院</c:v>
                </c:pt>
                <c:pt idx="17">
                  <c:v>动科院</c:v>
                </c:pt>
              </c:strCache>
            </c:strRef>
          </c:cat>
          <c:val>
            <c:numRef>
              <c:f>'[1]湖南农业大学学生日常学习检查得分周汇总（2016秋季学期第一'!$M$4:$M$21</c:f>
              <c:numCache>
                <c:formatCode>General</c:formatCode>
                <c:ptCount val="18"/>
                <c:pt idx="0">
                  <c:v>4.8285852245292128E-4</c:v>
                </c:pt>
                <c:pt idx="1">
                  <c:v>2.1321961620469083E-3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1.8656716417910447E-3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1.1527377521613833E-3</c:v>
                </c:pt>
                <c:pt idx="11">
                  <c:v>0</c:v>
                </c:pt>
                <c:pt idx="12">
                  <c:v>3.0953762816792415E-3</c:v>
                </c:pt>
                <c:pt idx="13">
                  <c:v>0</c:v>
                </c:pt>
                <c:pt idx="14">
                  <c:v>1.8295471870711998E-3</c:v>
                </c:pt>
                <c:pt idx="15">
                  <c:v>8.1833060556464818E-3</c:v>
                </c:pt>
                <c:pt idx="16">
                  <c:v>0</c:v>
                </c:pt>
                <c:pt idx="17">
                  <c:v>1.0509721492380452E-3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36-482C-9AEB-3AC4EF8F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554048"/>
        <c:axId val="271555584"/>
      </c:barChart>
      <c:catAx>
        <c:axId val="2715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555584"/>
        <c:crosses val="autoZero"/>
        <c:auto val="1"/>
        <c:lblAlgn val="ctr"/>
        <c:lblOffset val="100"/>
        <c:noMultiLvlLbl val="0"/>
      </c:catAx>
      <c:valAx>
        <c:axId val="27155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55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文明宿舍总分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     湖南农业大学学生文明宿舍检查（第一周）'!$P$2</c:f>
              <c:strCache>
                <c:ptCount val="1"/>
                <c:pt idx="0">
                  <c:v>总分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     湖南农业大学学生文明宿舍检查（第一周）'!$A$3:$A$21</c:f>
              <c:strCache>
                <c:ptCount val="19"/>
                <c:pt idx="0">
                  <c:v>0</c:v>
                </c:pt>
                <c:pt idx="1">
                  <c:v>公法</c:v>
                </c:pt>
                <c:pt idx="2">
                  <c:v>外语</c:v>
                </c:pt>
                <c:pt idx="3">
                  <c:v>动科</c:v>
                </c:pt>
                <c:pt idx="4">
                  <c:v>农学</c:v>
                </c:pt>
                <c:pt idx="5">
                  <c:v>食科</c:v>
                </c:pt>
                <c:pt idx="6">
                  <c:v>国际</c:v>
                </c:pt>
                <c:pt idx="7">
                  <c:v>工学</c:v>
                </c:pt>
                <c:pt idx="8">
                  <c:v>资环</c:v>
                </c:pt>
                <c:pt idx="9">
                  <c:v>教育</c:v>
                </c:pt>
                <c:pt idx="10">
                  <c:v>商学</c:v>
                </c:pt>
                <c:pt idx="11">
                  <c:v>信息</c:v>
                </c:pt>
                <c:pt idx="12">
                  <c:v>园艺</c:v>
                </c:pt>
                <c:pt idx="13">
                  <c:v>植保</c:v>
                </c:pt>
                <c:pt idx="14">
                  <c:v>生科</c:v>
                </c:pt>
                <c:pt idx="15">
                  <c:v>动医</c:v>
                </c:pt>
                <c:pt idx="16">
                  <c:v>经济</c:v>
                </c:pt>
                <c:pt idx="17">
                  <c:v>理学</c:v>
                </c:pt>
                <c:pt idx="18">
                  <c:v>体艺</c:v>
                </c:pt>
              </c:strCache>
            </c:strRef>
          </c:cat>
          <c:val>
            <c:numRef>
              <c:f>'[2]     湖南农业大学学生文明宿舍检查（第一周）'!$P$3:$P$21</c:f>
              <c:numCache>
                <c:formatCode>General</c:formatCode>
                <c:ptCount val="19"/>
                <c:pt idx="0">
                  <c:v>0</c:v>
                </c:pt>
                <c:pt idx="1">
                  <c:v>98</c:v>
                </c:pt>
                <c:pt idx="2">
                  <c:v>97.2</c:v>
                </c:pt>
                <c:pt idx="3">
                  <c:v>97.05</c:v>
                </c:pt>
                <c:pt idx="4">
                  <c:v>97.01</c:v>
                </c:pt>
                <c:pt idx="5">
                  <c:v>96.31</c:v>
                </c:pt>
                <c:pt idx="6">
                  <c:v>96.22</c:v>
                </c:pt>
                <c:pt idx="7">
                  <c:v>96.08</c:v>
                </c:pt>
                <c:pt idx="8">
                  <c:v>96.06</c:v>
                </c:pt>
                <c:pt idx="9">
                  <c:v>96</c:v>
                </c:pt>
                <c:pt idx="10">
                  <c:v>96</c:v>
                </c:pt>
                <c:pt idx="11">
                  <c:v>96</c:v>
                </c:pt>
                <c:pt idx="12">
                  <c:v>96</c:v>
                </c:pt>
                <c:pt idx="13">
                  <c:v>96</c:v>
                </c:pt>
                <c:pt idx="14">
                  <c:v>95.04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B9-4C76-B694-4DA193BA75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1616640"/>
        <c:axId val="271623680"/>
      </c:barChart>
      <c:catAx>
        <c:axId val="27161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623680"/>
        <c:crosses val="autoZero"/>
        <c:auto val="1"/>
        <c:lblAlgn val="ctr"/>
        <c:lblOffset val="100"/>
        <c:noMultiLvlLbl val="0"/>
      </c:catAx>
      <c:valAx>
        <c:axId val="2716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61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各学院内务合格率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7547980521340601E-2"/>
          <c:y val="0.15700141442715701"/>
          <c:w val="0.926697221426525"/>
          <c:h val="0.748716912507576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     湖南农业大学学生文明宿舍检查（第一周）'!$A$4:$A$21</c:f>
              <c:strCache>
                <c:ptCount val="18"/>
                <c:pt idx="0">
                  <c:v>公法</c:v>
                </c:pt>
                <c:pt idx="1">
                  <c:v>外语</c:v>
                </c:pt>
                <c:pt idx="2">
                  <c:v>动科</c:v>
                </c:pt>
                <c:pt idx="3">
                  <c:v>农学</c:v>
                </c:pt>
                <c:pt idx="4">
                  <c:v>食科</c:v>
                </c:pt>
                <c:pt idx="5">
                  <c:v>国际</c:v>
                </c:pt>
                <c:pt idx="6">
                  <c:v>工学</c:v>
                </c:pt>
                <c:pt idx="7">
                  <c:v>资环</c:v>
                </c:pt>
                <c:pt idx="8">
                  <c:v>教育</c:v>
                </c:pt>
                <c:pt idx="9">
                  <c:v>商学</c:v>
                </c:pt>
                <c:pt idx="10">
                  <c:v>信息</c:v>
                </c:pt>
                <c:pt idx="11">
                  <c:v>园艺</c:v>
                </c:pt>
                <c:pt idx="12">
                  <c:v>植保</c:v>
                </c:pt>
                <c:pt idx="13">
                  <c:v>生科</c:v>
                </c:pt>
                <c:pt idx="14">
                  <c:v>动医</c:v>
                </c:pt>
                <c:pt idx="15">
                  <c:v>经济</c:v>
                </c:pt>
                <c:pt idx="16">
                  <c:v>理学</c:v>
                </c:pt>
                <c:pt idx="17">
                  <c:v>体艺</c:v>
                </c:pt>
              </c:strCache>
            </c:strRef>
          </c:cat>
          <c:val>
            <c:numRef>
              <c:f>'[2]     湖南农业大学学生文明宿舍检查（第一周）'!$L$4:$L$21</c:f>
              <c:numCache>
                <c:formatCode>General</c:formatCode>
                <c:ptCount val="18"/>
                <c:pt idx="0">
                  <c:v>0.97674418604651203</c:v>
                </c:pt>
                <c:pt idx="1">
                  <c:v>0.98039215686274495</c:v>
                </c:pt>
                <c:pt idx="2">
                  <c:v>0.99065420560747697</c:v>
                </c:pt>
                <c:pt idx="3">
                  <c:v>0.90184049079754602</c:v>
                </c:pt>
                <c:pt idx="4">
                  <c:v>1</c:v>
                </c:pt>
                <c:pt idx="5">
                  <c:v>0.99159663865546199</c:v>
                </c:pt>
                <c:pt idx="6">
                  <c:v>0.95111111111111102</c:v>
                </c:pt>
                <c:pt idx="7">
                  <c:v>0.98203592814371299</c:v>
                </c:pt>
                <c:pt idx="8">
                  <c:v>0.95477386934673403</c:v>
                </c:pt>
                <c:pt idx="9">
                  <c:v>0.99710144927536204</c:v>
                </c:pt>
                <c:pt idx="10">
                  <c:v>1</c:v>
                </c:pt>
                <c:pt idx="11">
                  <c:v>0.91176470588235303</c:v>
                </c:pt>
                <c:pt idx="12">
                  <c:v>1</c:v>
                </c:pt>
                <c:pt idx="13">
                  <c:v>0.99090909090909096</c:v>
                </c:pt>
                <c:pt idx="14">
                  <c:v>0.98148148148148195</c:v>
                </c:pt>
                <c:pt idx="15">
                  <c:v>0.99248120300751896</c:v>
                </c:pt>
                <c:pt idx="16">
                  <c:v>0.72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04-4B15-9B16-86B1A4AD90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1639296"/>
        <c:axId val="271641984"/>
      </c:barChart>
      <c:catAx>
        <c:axId val="271639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641984"/>
        <c:crosses val="autoZero"/>
        <c:auto val="1"/>
        <c:lblAlgn val="ctr"/>
        <c:lblOffset val="100"/>
        <c:noMultiLvlLbl val="0"/>
      </c:catAx>
      <c:valAx>
        <c:axId val="27164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63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各学院早起率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     湖南农业大学学生文明宿舍检查（第一周）'!$A$4:$A$21</c:f>
              <c:strCache>
                <c:ptCount val="18"/>
                <c:pt idx="0">
                  <c:v>公法</c:v>
                </c:pt>
                <c:pt idx="1">
                  <c:v>外语</c:v>
                </c:pt>
                <c:pt idx="2">
                  <c:v>动科</c:v>
                </c:pt>
                <c:pt idx="3">
                  <c:v>农学</c:v>
                </c:pt>
                <c:pt idx="4">
                  <c:v>食科</c:v>
                </c:pt>
                <c:pt idx="5">
                  <c:v>国际</c:v>
                </c:pt>
                <c:pt idx="6">
                  <c:v>工学</c:v>
                </c:pt>
                <c:pt idx="7">
                  <c:v>资环</c:v>
                </c:pt>
                <c:pt idx="8">
                  <c:v>教育</c:v>
                </c:pt>
                <c:pt idx="9">
                  <c:v>商学</c:v>
                </c:pt>
                <c:pt idx="10">
                  <c:v>信息</c:v>
                </c:pt>
                <c:pt idx="11">
                  <c:v>园艺</c:v>
                </c:pt>
                <c:pt idx="12">
                  <c:v>植保</c:v>
                </c:pt>
                <c:pt idx="13">
                  <c:v>生科</c:v>
                </c:pt>
                <c:pt idx="14">
                  <c:v>动医</c:v>
                </c:pt>
                <c:pt idx="15">
                  <c:v>经济</c:v>
                </c:pt>
                <c:pt idx="16">
                  <c:v>理学</c:v>
                </c:pt>
                <c:pt idx="17">
                  <c:v>体艺</c:v>
                </c:pt>
              </c:strCache>
            </c:strRef>
          </c:cat>
          <c:val>
            <c:numRef>
              <c:f>'[2]     湖南农业大学学生文明宿舍检查（第一周）'!$D$4:$D$21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6E-446E-86F1-AF9CF785FE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1657600"/>
        <c:axId val="271676928"/>
      </c:barChart>
      <c:catAx>
        <c:axId val="271657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676928"/>
        <c:crosses val="autoZero"/>
        <c:auto val="1"/>
        <c:lblAlgn val="ctr"/>
        <c:lblOffset val="100"/>
        <c:noMultiLvlLbl val="0"/>
      </c:catAx>
      <c:valAx>
        <c:axId val="27167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65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32</xdr:row>
      <xdr:rowOff>25400</xdr:rowOff>
    </xdr:from>
    <xdr:to>
      <xdr:col>15</xdr:col>
      <xdr:colOff>918845</xdr:colOff>
      <xdr:row>47</xdr:row>
      <xdr:rowOff>15240</xdr:rowOff>
    </xdr:to>
    <xdr:graphicFrame macro="">
      <xdr:nvGraphicFramePr>
        <xdr:cNvPr id="14" name="图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22225</xdr:rowOff>
    </xdr:from>
    <xdr:to>
      <xdr:col>15</xdr:col>
      <xdr:colOff>842645</xdr:colOff>
      <xdr:row>64</xdr:row>
      <xdr:rowOff>12065</xdr:rowOff>
    </xdr:to>
    <xdr:graphicFrame macro="">
      <xdr:nvGraphicFramePr>
        <xdr:cNvPr id="15" name="图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68</xdr:row>
      <xdr:rowOff>165100</xdr:rowOff>
    </xdr:from>
    <xdr:to>
      <xdr:col>15</xdr:col>
      <xdr:colOff>969645</xdr:colOff>
      <xdr:row>83</xdr:row>
      <xdr:rowOff>154940</xdr:rowOff>
    </xdr:to>
    <xdr:graphicFrame macro="">
      <xdr:nvGraphicFramePr>
        <xdr:cNvPr id="16" name="图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86</xdr:row>
      <xdr:rowOff>57150</xdr:rowOff>
    </xdr:from>
    <xdr:to>
      <xdr:col>15</xdr:col>
      <xdr:colOff>1042670</xdr:colOff>
      <xdr:row>101</xdr:row>
      <xdr:rowOff>5715</xdr:rowOff>
    </xdr:to>
    <xdr:graphicFrame macro="">
      <xdr:nvGraphicFramePr>
        <xdr:cNvPr id="17" name="图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125</xdr:row>
      <xdr:rowOff>42862</xdr:rowOff>
    </xdr:from>
    <xdr:to>
      <xdr:col>15</xdr:col>
      <xdr:colOff>862013</xdr:colOff>
      <xdr:row>141</xdr:row>
      <xdr:rowOff>42862</xdr:rowOff>
    </xdr:to>
    <xdr:graphicFrame macro="">
      <xdr:nvGraphicFramePr>
        <xdr:cNvPr id="18" name="图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104</xdr:row>
      <xdr:rowOff>4762</xdr:rowOff>
    </xdr:from>
    <xdr:to>
      <xdr:col>15</xdr:col>
      <xdr:colOff>1228725</xdr:colOff>
      <xdr:row>120</xdr:row>
      <xdr:rowOff>4762</xdr:rowOff>
    </xdr:to>
    <xdr:graphicFrame macro="">
      <xdr:nvGraphicFramePr>
        <xdr:cNvPr id="19" name="图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69</xdr:row>
      <xdr:rowOff>22225</xdr:rowOff>
    </xdr:from>
    <xdr:to>
      <xdr:col>17</xdr:col>
      <xdr:colOff>608965</xdr:colOff>
      <xdr:row>86</xdr:row>
      <xdr:rowOff>98425</xdr:rowOff>
    </xdr:to>
    <xdr:graphicFrame macro="">
      <xdr:nvGraphicFramePr>
        <xdr:cNvPr id="6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</xdr:colOff>
      <xdr:row>49</xdr:row>
      <xdr:rowOff>60325</xdr:rowOff>
    </xdr:from>
    <xdr:to>
      <xdr:col>17</xdr:col>
      <xdr:colOff>612140</xdr:colOff>
      <xdr:row>67</xdr:row>
      <xdr:rowOff>116840</xdr:rowOff>
    </xdr:to>
    <xdr:graphicFrame macro="">
      <xdr:nvGraphicFramePr>
        <xdr:cNvPr id="7" name="图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39370</xdr:colOff>
      <xdr:row>29</xdr:row>
      <xdr:rowOff>31750</xdr:rowOff>
    </xdr:from>
    <xdr:to>
      <xdr:col>17</xdr:col>
      <xdr:colOff>629285</xdr:colOff>
      <xdr:row>48</xdr:row>
      <xdr:rowOff>3175</xdr:rowOff>
    </xdr:to>
    <xdr:graphicFrame macro="">
      <xdr:nvGraphicFramePr>
        <xdr:cNvPr id="8" name="图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8246;&#21335;&#20892;&#19994;&#22823;&#23398;&#23398;&#29983;&#23398;&#20064;&#32426;&#24459;&#26816;&#26597;&#32467;&#26524;&#27719;&#24635;&#34920;&#65288;2017&#24180;&#31179;&#23395;&#23398;&#26399;&#31532;&#19968;&#21608;&#65289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246;&#21335;&#20892;&#19994;&#22823;&#23398;&#23398;&#29983;&#23398;&#29983;&#22253;&#21306;&#26085;&#24120;&#31649;&#29702;&#26816;&#26597;&#32467;&#65288;2017&#24180;&#26149;&#23395;&#23398;&#26399;&#31532;&#19968;&#2160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日常学习检查得分周汇总（2016秋季学期第一"/>
    </sheetNames>
    <sheetDataSet>
      <sheetData sheetId="0">
        <row r="4">
          <cell r="A4" t="str">
            <v>外语院</v>
          </cell>
          <cell r="B4">
            <v>1</v>
          </cell>
          <cell r="I4">
            <v>6.6730219256434702E-3</v>
          </cell>
          <cell r="J4">
            <v>0.99380362249761678</v>
          </cell>
          <cell r="L4">
            <v>4.8285852245292128E-4</v>
          </cell>
          <cell r="M4">
            <v>4.8285852245292128E-4</v>
          </cell>
          <cell r="Q4">
            <v>99.566253574833169</v>
          </cell>
        </row>
        <row r="5">
          <cell r="A5" t="str">
            <v>生科院</v>
          </cell>
          <cell r="B5">
            <v>1</v>
          </cell>
          <cell r="I5">
            <v>4.6063651591289785E-3</v>
          </cell>
          <cell r="J5">
            <v>0.98659966499162477</v>
          </cell>
          <cell r="L5">
            <v>6.8230277185501063E-3</v>
          </cell>
          <cell r="M5">
            <v>2.1321961620469083E-3</v>
          </cell>
          <cell r="Q5">
            <v>99.061976549413728</v>
          </cell>
        </row>
        <row r="6">
          <cell r="A6" t="str">
            <v>食科院</v>
          </cell>
          <cell r="B6">
            <v>0.99434229137199437</v>
          </cell>
          <cell r="I6">
            <v>1.8587360594795538E-3</v>
          </cell>
          <cell r="J6">
            <v>0.98141263940520451</v>
          </cell>
          <cell r="L6">
            <v>1.8975332068311195E-2</v>
          </cell>
          <cell r="M6">
            <v>0</v>
          </cell>
          <cell r="Q6">
            <v>98.642307672084257</v>
          </cell>
        </row>
        <row r="7">
          <cell r="A7" t="str">
            <v>植保院</v>
          </cell>
          <cell r="B7">
            <v>1</v>
          </cell>
          <cell r="I7">
            <v>5.4644808743169399E-3</v>
          </cell>
          <cell r="J7">
            <v>0.97970335675253706</v>
          </cell>
          <cell r="L7">
            <v>2.403846153846154E-3</v>
          </cell>
          <cell r="M7">
            <v>0</v>
          </cell>
          <cell r="Q7">
            <v>98.579234972677597</v>
          </cell>
        </row>
        <row r="8">
          <cell r="A8" t="str">
            <v>经济院</v>
          </cell>
          <cell r="B8">
            <v>0.9964189794091316</v>
          </cell>
          <cell r="I8">
            <v>2.9840142095914741E-2</v>
          </cell>
          <cell r="J8">
            <v>0.97975133214920074</v>
          </cell>
          <cell r="L8">
            <v>3.3657442034405387E-3</v>
          </cell>
          <cell r="M8">
            <v>0</v>
          </cell>
          <cell r="Q8">
            <v>98.54678304453536</v>
          </cell>
        </row>
        <row r="9">
          <cell r="A9" t="str">
            <v>体艺院</v>
          </cell>
          <cell r="B9">
            <v>0.97843942505133474</v>
          </cell>
          <cell r="I9">
            <v>0</v>
          </cell>
          <cell r="J9">
            <v>0.98168498168498164</v>
          </cell>
          <cell r="L9">
            <v>8.0845771144278603E-3</v>
          </cell>
          <cell r="M9">
            <v>1.8656716417910447E-3</v>
          </cell>
          <cell r="Q9">
            <v>98.50234296846206</v>
          </cell>
        </row>
        <row r="10">
          <cell r="A10" t="str">
            <v>农学院</v>
          </cell>
          <cell r="B10">
            <v>0.99844961240310082</v>
          </cell>
          <cell r="I10">
            <v>1.2104283054003724E-2</v>
          </cell>
          <cell r="J10">
            <v>0.97765363128491622</v>
          </cell>
          <cell r="L10">
            <v>4.5805207328833177E-3</v>
          </cell>
          <cell r="M10">
            <v>0</v>
          </cell>
          <cell r="Q10">
            <v>98.420250313975146</v>
          </cell>
        </row>
        <row r="11">
          <cell r="A11" t="str">
            <v>理学院</v>
          </cell>
          <cell r="B11">
            <v>0.99738903394255873</v>
          </cell>
          <cell r="I11">
            <v>7.0984915705412602E-3</v>
          </cell>
          <cell r="J11">
            <v>0.97426796805678795</v>
          </cell>
          <cell r="L11">
            <v>4.5871559633027525E-3</v>
          </cell>
          <cell r="M11">
            <v>0</v>
          </cell>
          <cell r="Q11">
            <v>98.172648103400746</v>
          </cell>
        </row>
        <row r="12">
          <cell r="A12" t="str">
            <v>公法院</v>
          </cell>
          <cell r="B12">
            <v>0.99868593955321949</v>
          </cell>
          <cell r="I12">
            <v>5.3100158982511921E-2</v>
          </cell>
          <cell r="J12">
            <v>0.96947535771065185</v>
          </cell>
          <cell r="L12">
            <v>8.3275503122831364E-3</v>
          </cell>
          <cell r="M12">
            <v>0</v>
          </cell>
          <cell r="Q12">
            <v>97.850134435277823</v>
          </cell>
        </row>
        <row r="13">
          <cell r="A13" t="str">
            <v>教育院</v>
          </cell>
          <cell r="B13">
            <v>0.99289520426287747</v>
          </cell>
          <cell r="I13">
            <v>3.4103827207275484E-3</v>
          </cell>
          <cell r="J13">
            <v>0.97006441834028045</v>
          </cell>
          <cell r="L13">
            <v>5.8800470403763232E-3</v>
          </cell>
          <cell r="M13">
            <v>0</v>
          </cell>
          <cell r="Q13">
            <v>97.833461326448415</v>
          </cell>
        </row>
        <row r="14">
          <cell r="A14" t="str">
            <v>资环院</v>
          </cell>
          <cell r="B14">
            <v>0.9974248927038627</v>
          </cell>
          <cell r="I14">
            <v>6.6518847006651885E-3</v>
          </cell>
          <cell r="J14">
            <v>0.96840354767184034</v>
          </cell>
          <cell r="L14">
            <v>6.3400576368876083E-3</v>
          </cell>
          <cell r="M14">
            <v>1.1527377521613833E-3</v>
          </cell>
          <cell r="Q14">
            <v>97.762497264067449</v>
          </cell>
        </row>
        <row r="15">
          <cell r="A15" t="str">
            <v>商学院</v>
          </cell>
          <cell r="B15">
            <v>1</v>
          </cell>
          <cell r="I15">
            <v>9.3823299452697427E-3</v>
          </cell>
          <cell r="J15">
            <v>0.96501172791243162</v>
          </cell>
          <cell r="L15">
            <v>6.3407649826140314E-3</v>
          </cell>
          <cell r="M15">
            <v>0</v>
          </cell>
          <cell r="Q15">
            <v>97.550820953870215</v>
          </cell>
        </row>
        <row r="16">
          <cell r="A16" t="str">
            <v>信息院</v>
          </cell>
          <cell r="B16">
            <v>1</v>
          </cell>
          <cell r="I16">
            <v>1.5237745548008079E-2</v>
          </cell>
          <cell r="J16">
            <v>0.96420047732696901</v>
          </cell>
          <cell r="L16">
            <v>7.9319017218030564E-3</v>
          </cell>
          <cell r="M16">
            <v>3.0953762816792415E-3</v>
          </cell>
          <cell r="Q16">
            <v>97.494033412887831</v>
          </cell>
        </row>
        <row r="17">
          <cell r="A17" t="str">
            <v>园艺院</v>
          </cell>
          <cell r="B17">
            <v>1</v>
          </cell>
          <cell r="I17">
            <v>3.2865252464893933E-3</v>
          </cell>
          <cell r="J17">
            <v>0.96384822228861666</v>
          </cell>
          <cell r="L17">
            <v>9.3312597200622088E-4</v>
          </cell>
          <cell r="M17">
            <v>0</v>
          </cell>
          <cell r="Q17">
            <v>97.469375560203162</v>
          </cell>
        </row>
        <row r="18">
          <cell r="A18" t="str">
            <v>工学院</v>
          </cell>
          <cell r="B18">
            <v>0.989778534923339</v>
          </cell>
          <cell r="I18">
            <v>2.3350846468184472E-3</v>
          </cell>
          <cell r="J18">
            <v>0.95957384705195559</v>
          </cell>
          <cell r="L18">
            <v>8.3854246074096667E-3</v>
          </cell>
          <cell r="M18">
            <v>1.8295471870711998E-3</v>
          </cell>
          <cell r="Q18">
            <v>97.067954642870276</v>
          </cell>
        </row>
        <row r="19">
          <cell r="A19" t="str">
            <v>动医院</v>
          </cell>
          <cell r="B19">
            <v>0.99386503067484666</v>
          </cell>
          <cell r="I19">
            <v>5.1867219917012446E-3</v>
          </cell>
          <cell r="J19">
            <v>0.95591286307053946</v>
          </cell>
          <cell r="L19">
            <v>4.3644298963447896E-3</v>
          </cell>
          <cell r="M19">
            <v>8.1833060556464818E-3</v>
          </cell>
          <cell r="Q19">
            <v>96.852550721686228</v>
          </cell>
        </row>
        <row r="20">
          <cell r="A20" t="str">
            <v>国际院</v>
          </cell>
          <cell r="B20">
            <v>0.97783572359843551</v>
          </cell>
          <cell r="I20">
            <v>3.5257822829440283E-3</v>
          </cell>
          <cell r="J20">
            <v>0.9550462758924636</v>
          </cell>
          <cell r="L20">
            <v>6.0213061602593793E-3</v>
          </cell>
          <cell r="M20">
            <v>0</v>
          </cell>
          <cell r="Q20">
            <v>96.631596548456812</v>
          </cell>
        </row>
        <row r="21">
          <cell r="A21" t="str">
            <v>动科院</v>
          </cell>
          <cell r="B21">
            <v>1</v>
          </cell>
          <cell r="I21">
            <v>1.2224938875305624E-2</v>
          </cell>
          <cell r="J21">
            <v>0.94278728606356965</v>
          </cell>
          <cell r="L21">
            <v>5.7803468208092483E-3</v>
          </cell>
          <cell r="M21">
            <v>1.0509721492380452E-3</v>
          </cell>
          <cell r="Q21">
            <v>95.995110024449872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湖南农业大学学生文明宿舍检查（第一周）"/>
      <sheetName val="第一周院队综合考核表"/>
    </sheetNames>
    <sheetDataSet>
      <sheetData sheetId="0">
        <row r="2">
          <cell r="P2" t="str">
            <v>总分</v>
          </cell>
        </row>
        <row r="3">
          <cell r="A3">
            <v>0</v>
          </cell>
          <cell r="P3">
            <v>0</v>
          </cell>
        </row>
        <row r="4">
          <cell r="A4" t="str">
            <v>公法</v>
          </cell>
          <cell r="D4">
            <v>1</v>
          </cell>
          <cell r="L4">
            <v>0.97674418604651203</v>
          </cell>
          <cell r="P4">
            <v>98</v>
          </cell>
        </row>
        <row r="5">
          <cell r="A5" t="str">
            <v>外语</v>
          </cell>
          <cell r="D5">
            <v>1</v>
          </cell>
          <cell r="L5">
            <v>0.98039215686274495</v>
          </cell>
          <cell r="P5">
            <v>97.2</v>
          </cell>
        </row>
        <row r="6">
          <cell r="A6" t="str">
            <v>动科</v>
          </cell>
          <cell r="D6">
            <v>1</v>
          </cell>
          <cell r="L6">
            <v>0.99065420560747697</v>
          </cell>
          <cell r="P6">
            <v>97.05</v>
          </cell>
        </row>
        <row r="7">
          <cell r="A7" t="str">
            <v>农学</v>
          </cell>
          <cell r="D7">
            <v>1</v>
          </cell>
          <cell r="L7">
            <v>0.90184049079754602</v>
          </cell>
          <cell r="P7">
            <v>97.01</v>
          </cell>
        </row>
        <row r="8">
          <cell r="A8" t="str">
            <v>食科</v>
          </cell>
          <cell r="D8">
            <v>1</v>
          </cell>
          <cell r="L8">
            <v>1</v>
          </cell>
          <cell r="P8">
            <v>96.31</v>
          </cell>
        </row>
        <row r="9">
          <cell r="A9" t="str">
            <v>国际</v>
          </cell>
          <cell r="D9">
            <v>1</v>
          </cell>
          <cell r="L9">
            <v>0.99159663865546199</v>
          </cell>
          <cell r="P9">
            <v>96.22</v>
          </cell>
        </row>
        <row r="10">
          <cell r="A10" t="str">
            <v>工学</v>
          </cell>
          <cell r="D10">
            <v>1</v>
          </cell>
          <cell r="L10">
            <v>0.95111111111111102</v>
          </cell>
          <cell r="P10">
            <v>96.08</v>
          </cell>
        </row>
        <row r="11">
          <cell r="A11" t="str">
            <v>资环</v>
          </cell>
          <cell r="D11">
            <v>1</v>
          </cell>
          <cell r="L11">
            <v>0.98203592814371299</v>
          </cell>
          <cell r="P11">
            <v>96.06</v>
          </cell>
        </row>
        <row r="12">
          <cell r="A12" t="str">
            <v>教育</v>
          </cell>
          <cell r="D12">
            <v>1</v>
          </cell>
          <cell r="L12">
            <v>0.95477386934673403</v>
          </cell>
          <cell r="P12">
            <v>96</v>
          </cell>
        </row>
        <row r="13">
          <cell r="A13" t="str">
            <v>商学</v>
          </cell>
          <cell r="D13">
            <v>1</v>
          </cell>
          <cell r="L13">
            <v>0.99710144927536204</v>
          </cell>
          <cell r="P13">
            <v>96</v>
          </cell>
        </row>
        <row r="14">
          <cell r="A14" t="str">
            <v>信息</v>
          </cell>
          <cell r="D14">
            <v>1</v>
          </cell>
          <cell r="L14">
            <v>1</v>
          </cell>
          <cell r="P14">
            <v>96</v>
          </cell>
        </row>
        <row r="15">
          <cell r="A15" t="str">
            <v>园艺</v>
          </cell>
          <cell r="D15">
            <v>1</v>
          </cell>
          <cell r="L15">
            <v>0.91176470588235303</v>
          </cell>
          <cell r="P15">
            <v>96</v>
          </cell>
        </row>
        <row r="16">
          <cell r="A16" t="str">
            <v>植保</v>
          </cell>
          <cell r="D16">
            <v>1</v>
          </cell>
          <cell r="L16">
            <v>1</v>
          </cell>
          <cell r="P16">
            <v>96</v>
          </cell>
        </row>
        <row r="17">
          <cell r="A17" t="str">
            <v>生科</v>
          </cell>
          <cell r="D17">
            <v>1</v>
          </cell>
          <cell r="L17">
            <v>0.99090909090909096</v>
          </cell>
          <cell r="P17">
            <v>95.04</v>
          </cell>
        </row>
        <row r="18">
          <cell r="A18" t="str">
            <v>动医</v>
          </cell>
          <cell r="D18">
            <v>1</v>
          </cell>
          <cell r="L18">
            <v>0.98148148148148195</v>
          </cell>
          <cell r="P18">
            <v>95</v>
          </cell>
        </row>
        <row r="19">
          <cell r="A19" t="str">
            <v>经济</v>
          </cell>
          <cell r="D19">
            <v>1</v>
          </cell>
          <cell r="L19">
            <v>0.99248120300751896</v>
          </cell>
          <cell r="P19">
            <v>95</v>
          </cell>
        </row>
        <row r="20">
          <cell r="A20" t="str">
            <v>理学</v>
          </cell>
          <cell r="D20">
            <v>1</v>
          </cell>
          <cell r="L20">
            <v>0.72</v>
          </cell>
          <cell r="P20">
            <v>95</v>
          </cell>
        </row>
        <row r="21">
          <cell r="A21" t="str">
            <v>体艺</v>
          </cell>
          <cell r="D21">
            <v>1</v>
          </cell>
          <cell r="L21">
            <v>1</v>
          </cell>
          <cell r="P21">
            <v>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4" sqref="A4:L21"/>
    </sheetView>
  </sheetViews>
  <sheetFormatPr defaultColWidth="9" defaultRowHeight="13.5"/>
  <cols>
    <col min="2" max="3" width="9.375" bestFit="1" customWidth="1"/>
    <col min="4" max="4" width="13.125" bestFit="1" customWidth="1"/>
    <col min="5" max="5" width="10.125" customWidth="1"/>
    <col min="14" max="14" width="12.625"/>
    <col min="16" max="16" width="12.625"/>
  </cols>
  <sheetData>
    <row r="1" spans="1:12" s="5" customFormat="1" ht="20.25">
      <c r="A1" s="71" t="s">
        <v>48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s="5" customFormat="1" ht="18.75">
      <c r="A2" s="72" t="s">
        <v>0</v>
      </c>
      <c r="B2" s="72" t="s">
        <v>1</v>
      </c>
      <c r="C2" s="73"/>
      <c r="D2" s="73"/>
      <c r="E2" s="73"/>
      <c r="F2" s="72" t="s">
        <v>2</v>
      </c>
      <c r="G2" s="72"/>
      <c r="H2" s="72"/>
      <c r="I2" s="72"/>
      <c r="J2" s="72"/>
      <c r="K2" s="72" t="s">
        <v>3</v>
      </c>
      <c r="L2" s="72" t="s">
        <v>4</v>
      </c>
    </row>
    <row r="3" spans="1:12" s="5" customFormat="1" ht="22.5">
      <c r="A3" s="72"/>
      <c r="B3" s="1" t="s">
        <v>5</v>
      </c>
      <c r="C3" s="60" t="s">
        <v>93</v>
      </c>
      <c r="D3" s="4" t="s">
        <v>6</v>
      </c>
      <c r="E3" s="6" t="s">
        <v>7</v>
      </c>
      <c r="F3" s="59" t="s">
        <v>92</v>
      </c>
      <c r="G3" s="59" t="s">
        <v>91</v>
      </c>
      <c r="H3" s="4" t="s">
        <v>9</v>
      </c>
      <c r="I3" s="4" t="s">
        <v>10</v>
      </c>
      <c r="J3" s="4" t="s">
        <v>11</v>
      </c>
      <c r="K3" s="72"/>
      <c r="L3" s="72"/>
    </row>
    <row r="4" spans="1:12" s="5" customFormat="1" ht="13.5" customHeight="1">
      <c r="A4" s="2" t="s">
        <v>12</v>
      </c>
      <c r="B4" s="61">
        <f>VLOOKUP(A4,二,4,0)</f>
        <v>1</v>
      </c>
      <c r="C4" s="61">
        <f>VLOOKUP(A4,二,11,0)</f>
        <v>1</v>
      </c>
      <c r="D4" s="62">
        <v>10</v>
      </c>
      <c r="E4" s="62">
        <f>VLOOKUP(A4,二,15,0)</f>
        <v>7.05</v>
      </c>
      <c r="F4" s="63">
        <f>VLOOKUP(A4,一,2,0)</f>
        <v>1</v>
      </c>
      <c r="G4" s="61">
        <f>VLOOKUP(A4,一,10,0)</f>
        <v>0.94278728606356965</v>
      </c>
      <c r="H4" s="18">
        <f>VLOOKUP(A4,一,9,0)</f>
        <v>1.2224938875305624E-2</v>
      </c>
      <c r="I4" s="64">
        <f>VLOOKUP(A4,一,12,0)</f>
        <v>5.7803468208092483E-3</v>
      </c>
      <c r="J4" s="23">
        <f>VLOOKUP(A4,一,15,0)</f>
        <v>20</v>
      </c>
      <c r="K4" s="65">
        <f>VLOOKUP(A4,一,17,0)+VLOOKUP(A4,二,16,0)</f>
        <v>193.04511002444985</v>
      </c>
      <c r="L4" s="66">
        <f>RANK(K4,$K$4:$K$21,0)</f>
        <v>15</v>
      </c>
    </row>
    <row r="5" spans="1:12" s="5" customFormat="1">
      <c r="A5" s="2" t="s">
        <v>13</v>
      </c>
      <c r="B5" s="61">
        <f>VLOOKUP(A5,二,4,0)</f>
        <v>1</v>
      </c>
      <c r="C5" s="61">
        <f>VLOOKUP(A5,二,11,0)</f>
        <v>0.90909090909090895</v>
      </c>
      <c r="D5" s="62">
        <v>10</v>
      </c>
      <c r="E5" s="62">
        <f>VLOOKUP(A5,二,15,0)</f>
        <v>6</v>
      </c>
      <c r="F5" s="63">
        <f>VLOOKUP(A5,一,2,0)</f>
        <v>0.99386503067484666</v>
      </c>
      <c r="G5" s="61">
        <f>VLOOKUP(A5,一,10,0)</f>
        <v>0.95591286307053946</v>
      </c>
      <c r="H5" s="18">
        <f>VLOOKUP(A5,一,9,0)</f>
        <v>5.1867219917012446E-3</v>
      </c>
      <c r="I5" s="64">
        <f>VLOOKUP(A5,一,12,0)</f>
        <v>4.3644298963447896E-3</v>
      </c>
      <c r="J5" s="23">
        <f>VLOOKUP(A5,一,15,0)</f>
        <v>20</v>
      </c>
      <c r="K5" s="65">
        <f>VLOOKUP(A5,一,17,0)+VLOOKUP(A5,二,16,0)</f>
        <v>191.85255072168621</v>
      </c>
      <c r="L5" s="66">
        <f>RANK(K5,$K$4:$K$21,0)</f>
        <v>17</v>
      </c>
    </row>
    <row r="6" spans="1:12" s="5" customFormat="1">
      <c r="A6" s="2" t="s">
        <v>14</v>
      </c>
      <c r="B6" s="61">
        <f>VLOOKUP(A6,二,4,0)</f>
        <v>1</v>
      </c>
      <c r="C6" s="61">
        <f>VLOOKUP(A6,二,11,0)</f>
        <v>1</v>
      </c>
      <c r="D6" s="62">
        <v>10</v>
      </c>
      <c r="E6" s="62">
        <f>VLOOKUP(A6,二,15,0)</f>
        <v>6.08</v>
      </c>
      <c r="F6" s="63">
        <f>VLOOKUP(A6,一,2,0)</f>
        <v>0.989778534923339</v>
      </c>
      <c r="G6" s="61">
        <f>VLOOKUP(A6,一,10,0)</f>
        <v>0.95957384705195559</v>
      </c>
      <c r="H6" s="18">
        <f>VLOOKUP(A6,一,9,0)</f>
        <v>2.3350846468184472E-3</v>
      </c>
      <c r="I6" s="64">
        <f>VLOOKUP(A6,一,12,0)</f>
        <v>8.3854246074096667E-3</v>
      </c>
      <c r="J6" s="23">
        <f>VLOOKUP(A6,一,15,0)</f>
        <v>20</v>
      </c>
      <c r="K6" s="65">
        <f>VLOOKUP(A6,一,17,0)+VLOOKUP(A6,二,16,0)</f>
        <v>193.14795464287027</v>
      </c>
      <c r="L6" s="66">
        <f>RANK(K6,$K$4:$K$21,0)</f>
        <v>14</v>
      </c>
    </row>
    <row r="7" spans="1:12" s="5" customFormat="1">
      <c r="A7" s="2" t="s">
        <v>15</v>
      </c>
      <c r="B7" s="61">
        <f>VLOOKUP(A7,二,4,0)</f>
        <v>1</v>
      </c>
      <c r="C7" s="61">
        <f>VLOOKUP(A7,二,11,0)</f>
        <v>1</v>
      </c>
      <c r="D7" s="62">
        <v>10</v>
      </c>
      <c r="E7" s="62">
        <f>VLOOKUP(A7,二,15,0)</f>
        <v>8</v>
      </c>
      <c r="F7" s="63">
        <f>VLOOKUP(A7,一,2,0)</f>
        <v>0.99868593955321949</v>
      </c>
      <c r="G7" s="61">
        <f>VLOOKUP(A7,一,10,0)</f>
        <v>0.96947535771065185</v>
      </c>
      <c r="H7" s="18">
        <f>VLOOKUP(A7,一,9,0)</f>
        <v>5.3100158982511921E-2</v>
      </c>
      <c r="I7" s="64">
        <f>VLOOKUP(A7,一,12,0)</f>
        <v>8.3275503122831364E-3</v>
      </c>
      <c r="J7" s="23">
        <f>VLOOKUP(A7,一,15,0)</f>
        <v>20</v>
      </c>
      <c r="K7" s="65">
        <f>VLOOKUP(A7,一,17,0)+VLOOKUP(A7,二,16,0)</f>
        <v>195.85013443527782</v>
      </c>
      <c r="L7" s="66">
        <f>RANK(K7,$K$4:$K$21,0)</f>
        <v>2</v>
      </c>
    </row>
    <row r="8" spans="1:12" s="5" customFormat="1">
      <c r="A8" s="2" t="s">
        <v>16</v>
      </c>
      <c r="B8" s="61">
        <f>VLOOKUP(A8,二,4,0)</f>
        <v>1</v>
      </c>
      <c r="C8" s="61">
        <f>VLOOKUP(A8,二,11,0)</f>
        <v>1</v>
      </c>
      <c r="D8" s="62">
        <v>10</v>
      </c>
      <c r="E8" s="62">
        <f>VLOOKUP(A8,二,15,0)</f>
        <v>6.22</v>
      </c>
      <c r="F8" s="63">
        <f>VLOOKUP(A8,一,2,0)</f>
        <v>0.97783572359843551</v>
      </c>
      <c r="G8" s="61">
        <f>VLOOKUP(A8,一,10,0)</f>
        <v>0.9550462758924636</v>
      </c>
      <c r="H8" s="18">
        <f>VLOOKUP(A8,一,9,0)</f>
        <v>3.5257822829440283E-3</v>
      </c>
      <c r="I8" s="64">
        <f>VLOOKUP(A8,一,12,0)</f>
        <v>6.0213061602593793E-3</v>
      </c>
      <c r="J8" s="23">
        <f>VLOOKUP(A8,一,15,0)</f>
        <v>20</v>
      </c>
      <c r="K8" s="65">
        <f>VLOOKUP(A8,一,17,0)+VLOOKUP(A8,二,16,0)</f>
        <v>192.85159654845683</v>
      </c>
      <c r="L8" s="66">
        <f>RANK(K8,$K$4:$K$21,0)</f>
        <v>16</v>
      </c>
    </row>
    <row r="9" spans="1:12" s="5" customFormat="1">
      <c r="A9" s="2" t="s">
        <v>17</v>
      </c>
      <c r="B9" s="61">
        <f>VLOOKUP(A9,二,4,0)</f>
        <v>1</v>
      </c>
      <c r="C9" s="61">
        <f>VLOOKUP(A9,二,11,0)</f>
        <v>1</v>
      </c>
      <c r="D9" s="62">
        <v>10</v>
      </c>
      <c r="E9" s="62">
        <f>VLOOKUP(A9,二,15,0)</f>
        <v>6</v>
      </c>
      <c r="F9" s="63">
        <f>VLOOKUP(A9,一,2,0)</f>
        <v>0.99289520426287747</v>
      </c>
      <c r="G9" s="61">
        <f>VLOOKUP(A9,一,10,0)</f>
        <v>0.97006441834028045</v>
      </c>
      <c r="H9" s="18">
        <f>VLOOKUP(A9,一,9,0)</f>
        <v>3.4103827207275484E-3</v>
      </c>
      <c r="I9" s="64">
        <f>VLOOKUP(A9,一,12,0)</f>
        <v>5.8800470403763232E-3</v>
      </c>
      <c r="J9" s="23">
        <f>VLOOKUP(A9,一,15,0)</f>
        <v>20</v>
      </c>
      <c r="K9" s="65">
        <f>VLOOKUP(A9,一,17,0)+VLOOKUP(A9,二,16,0)</f>
        <v>193.8334613264484</v>
      </c>
      <c r="L9" s="66">
        <f>RANK(K9,$K$4:$K$21,0)</f>
        <v>7</v>
      </c>
    </row>
    <row r="10" spans="1:12" s="5" customFormat="1">
      <c r="A10" s="2" t="s">
        <v>18</v>
      </c>
      <c r="B10" s="61">
        <f>VLOOKUP(A10,二,4,0)</f>
        <v>1</v>
      </c>
      <c r="C10" s="61">
        <f>VLOOKUP(A10,二,11,0)</f>
        <v>0.92307692307692302</v>
      </c>
      <c r="D10" s="62">
        <v>10</v>
      </c>
      <c r="E10" s="62">
        <f>VLOOKUP(A10,二,15,0)</f>
        <v>6</v>
      </c>
      <c r="F10" s="63">
        <f>VLOOKUP(A10,一,2,0)</f>
        <v>0.9964189794091316</v>
      </c>
      <c r="G10" s="61">
        <f>VLOOKUP(A10,一,10,0)</f>
        <v>0.97975133214920074</v>
      </c>
      <c r="H10" s="18">
        <f>VLOOKUP(A10,一,9,0)</f>
        <v>2.9840142095914741E-2</v>
      </c>
      <c r="I10" s="64">
        <f>VLOOKUP(A10,一,12,0)</f>
        <v>3.3657442034405387E-3</v>
      </c>
      <c r="J10" s="23">
        <f>VLOOKUP(A10,一,15,0)</f>
        <v>20</v>
      </c>
      <c r="K10" s="65">
        <f>VLOOKUP(A10,一,17,0)+VLOOKUP(A10,二,16,0)</f>
        <v>193.54678304453535</v>
      </c>
      <c r="L10" s="66">
        <f>RANK(K10,$K$4:$K$21,0)</f>
        <v>10</v>
      </c>
    </row>
    <row r="11" spans="1:12" s="5" customFormat="1">
      <c r="A11" s="3" t="s">
        <v>19</v>
      </c>
      <c r="B11" s="61">
        <f>VLOOKUP(A11,二,4,0)</f>
        <v>1</v>
      </c>
      <c r="C11" s="61">
        <f>VLOOKUP(A11,二,11,0)</f>
        <v>0.91666666666666696</v>
      </c>
      <c r="D11" s="62">
        <v>10</v>
      </c>
      <c r="E11" s="62">
        <f>VLOOKUP(A11,二,15,0)</f>
        <v>6</v>
      </c>
      <c r="F11" s="63">
        <f>VLOOKUP(A11,一,2,0)</f>
        <v>0.99738903394255873</v>
      </c>
      <c r="G11" s="61">
        <f>VLOOKUP(A11,一,10,0)</f>
        <v>0.97426796805678795</v>
      </c>
      <c r="H11" s="18">
        <f>VLOOKUP(A11,一,9,0)</f>
        <v>7.0984915705412602E-3</v>
      </c>
      <c r="I11" s="64">
        <f>VLOOKUP(A11,一,12,0)</f>
        <v>4.5871559633027525E-3</v>
      </c>
      <c r="J11" s="23">
        <f>VLOOKUP(A11,一,15,0)</f>
        <v>20</v>
      </c>
      <c r="K11" s="65">
        <f>VLOOKUP(A11,一,17,0)+VLOOKUP(A11,二,16,0)</f>
        <v>193.17264810340075</v>
      </c>
      <c r="L11" s="66">
        <f>RANK(K11,$K$4:$K$21,0)</f>
        <v>13</v>
      </c>
    </row>
    <row r="12" spans="1:12" s="5" customFormat="1">
      <c r="A12" s="2" t="s">
        <v>20</v>
      </c>
      <c r="B12" s="61">
        <f>VLOOKUP(A12,二,4,0)</f>
        <v>1</v>
      </c>
      <c r="C12" s="61">
        <f>VLOOKUP(A12,二,11,0)</f>
        <v>1</v>
      </c>
      <c r="D12" s="62">
        <v>10</v>
      </c>
      <c r="E12" s="62">
        <f>VLOOKUP(A12,二,15,0)</f>
        <v>7.01</v>
      </c>
      <c r="F12" s="63">
        <f>VLOOKUP(A12,一,2,0)</f>
        <v>0.99844961240310082</v>
      </c>
      <c r="G12" s="61">
        <f>VLOOKUP(A12,一,10,0)</f>
        <v>0.97765363128491622</v>
      </c>
      <c r="H12" s="18">
        <f>VLOOKUP(A12,一,9,0)</f>
        <v>1.2104283054003724E-2</v>
      </c>
      <c r="I12" s="64">
        <f>VLOOKUP(A12,一,12,0)</f>
        <v>4.5805207328833177E-3</v>
      </c>
      <c r="J12" s="23">
        <f>VLOOKUP(A12,一,15,0)</f>
        <v>20</v>
      </c>
      <c r="K12" s="65">
        <f>VLOOKUP(A12,一,17,0)+VLOOKUP(A12,二,16,0)</f>
        <v>195.43025031397514</v>
      </c>
      <c r="L12" s="66">
        <f>RANK(K12,$K$4:$K$21,0)</f>
        <v>3</v>
      </c>
    </row>
    <row r="13" spans="1:12" s="5" customFormat="1">
      <c r="A13" s="2" t="s">
        <v>21</v>
      </c>
      <c r="B13" s="61">
        <f>VLOOKUP(A13,二,4,0)</f>
        <v>1</v>
      </c>
      <c r="C13" s="61">
        <f>VLOOKUP(A13,二,11,0)</f>
        <v>1</v>
      </c>
      <c r="D13" s="62">
        <v>10</v>
      </c>
      <c r="E13" s="62">
        <f>VLOOKUP(A13,二,15,0)</f>
        <v>6</v>
      </c>
      <c r="F13" s="63">
        <f>VLOOKUP(A13,一,2,0)</f>
        <v>1</v>
      </c>
      <c r="G13" s="61">
        <f>VLOOKUP(A13,一,10,0)</f>
        <v>0.96501172791243162</v>
      </c>
      <c r="H13" s="18">
        <f>VLOOKUP(A13,一,9,0)</f>
        <v>9.3823299452697427E-3</v>
      </c>
      <c r="I13" s="64">
        <f>VLOOKUP(A13,一,12,0)</f>
        <v>6.3407649826140314E-3</v>
      </c>
      <c r="J13" s="23">
        <f>VLOOKUP(A13,一,15,0)</f>
        <v>20</v>
      </c>
      <c r="K13" s="65">
        <f>VLOOKUP(A13,一,17,0)+VLOOKUP(A13,二,16,0)</f>
        <v>193.55082095387021</v>
      </c>
      <c r="L13" s="66">
        <f>RANK(K13,$K$4:$K$21,0)</f>
        <v>9</v>
      </c>
    </row>
    <row r="14" spans="1:12" s="5" customFormat="1">
      <c r="A14" s="2" t="s">
        <v>22</v>
      </c>
      <c r="B14" s="61">
        <f>VLOOKUP(A14,二,4,0)</f>
        <v>1</v>
      </c>
      <c r="C14" s="61">
        <f>VLOOKUP(A14,二,11,0)</f>
        <v>0.90909090909090895</v>
      </c>
      <c r="D14" s="62">
        <v>10</v>
      </c>
      <c r="E14" s="62">
        <f>VLOOKUP(A14,二,15,0)</f>
        <v>6.04</v>
      </c>
      <c r="F14" s="63">
        <f>VLOOKUP(A14,一,2,0)</f>
        <v>1</v>
      </c>
      <c r="G14" s="61">
        <f>VLOOKUP(A14,一,10,0)</f>
        <v>0.98659966499162477</v>
      </c>
      <c r="H14" s="18">
        <f>VLOOKUP(A14,一,9,0)</f>
        <v>4.6063651591289785E-3</v>
      </c>
      <c r="I14" s="64">
        <f>VLOOKUP(A14,一,12,0)</f>
        <v>6.8230277185501063E-3</v>
      </c>
      <c r="J14" s="23">
        <f>VLOOKUP(A14,一,15,0)</f>
        <v>20</v>
      </c>
      <c r="K14" s="65">
        <f>VLOOKUP(A14,一,17,0)+VLOOKUP(A14,二,16,0)</f>
        <v>194.10197654941373</v>
      </c>
      <c r="L14" s="66">
        <f>RANK(K14,$K$4:$K$21,0)</f>
        <v>6</v>
      </c>
    </row>
    <row r="15" spans="1:12" s="5" customFormat="1">
      <c r="A15" s="2" t="s">
        <v>23</v>
      </c>
      <c r="B15" s="61">
        <f>VLOOKUP(A15,二,4,0)</f>
        <v>1</v>
      </c>
      <c r="C15" s="61">
        <f>VLOOKUP(A15,二,11,0)</f>
        <v>1</v>
      </c>
      <c r="D15" s="62">
        <v>10</v>
      </c>
      <c r="E15" s="62">
        <f>VLOOKUP(A15,二,15,0)</f>
        <v>6.31</v>
      </c>
      <c r="F15" s="63">
        <f>VLOOKUP(A15,一,2,0)</f>
        <v>0.99434229137199437</v>
      </c>
      <c r="G15" s="61">
        <f>VLOOKUP(A15,一,10,0)</f>
        <v>0.98141263940520451</v>
      </c>
      <c r="H15" s="18">
        <f>VLOOKUP(A15,一,9,0)</f>
        <v>1.8587360594795538E-3</v>
      </c>
      <c r="I15" s="64">
        <f>VLOOKUP(A15,一,12,0)</f>
        <v>1.8975332068311195E-2</v>
      </c>
      <c r="J15" s="23">
        <f>VLOOKUP(A15,一,15,0)</f>
        <v>20</v>
      </c>
      <c r="K15" s="65">
        <f>VLOOKUP(A15,一,17,0)+VLOOKUP(A15,二,16,0)</f>
        <v>194.95230767208426</v>
      </c>
      <c r="L15" s="66">
        <f>RANK(K15,$K$4:$K$21,0)</f>
        <v>4</v>
      </c>
    </row>
    <row r="16" spans="1:12" s="5" customFormat="1">
      <c r="A16" s="2" t="s">
        <v>24</v>
      </c>
      <c r="B16" s="61">
        <f>VLOOKUP(A16,二,4,0)</f>
        <v>1</v>
      </c>
      <c r="C16" s="61">
        <f>VLOOKUP(A16,二,11,0)</f>
        <v>1</v>
      </c>
      <c r="D16" s="62">
        <v>10</v>
      </c>
      <c r="E16" s="62">
        <f>VLOOKUP(A16,二,15,0)</f>
        <v>6</v>
      </c>
      <c r="F16" s="63">
        <f>VLOOKUP(A16,一,2,0)</f>
        <v>0.97843942505133474</v>
      </c>
      <c r="G16" s="61">
        <f>VLOOKUP(A16,一,10,0)</f>
        <v>0.98168498168498164</v>
      </c>
      <c r="H16" s="18">
        <f>VLOOKUP(A16,一,9,0)</f>
        <v>0</v>
      </c>
      <c r="I16" s="64">
        <f>VLOOKUP(A16,一,12,0)</f>
        <v>8.0845771144278603E-3</v>
      </c>
      <c r="J16" s="23">
        <f>VLOOKUP(A16,一,15,0)</f>
        <v>20</v>
      </c>
      <c r="K16" s="65">
        <f>VLOOKUP(A16,一,17,0)+VLOOKUP(A16,二,16,0)</f>
        <v>191.50234296846207</v>
      </c>
      <c r="L16" s="66">
        <f>RANK(K16,$K$4:$K$21,0)</f>
        <v>18</v>
      </c>
    </row>
    <row r="17" spans="1:12" s="5" customFormat="1">
      <c r="A17" s="2" t="s">
        <v>25</v>
      </c>
      <c r="B17" s="61">
        <f>VLOOKUP(A17,二,4,0)</f>
        <v>1</v>
      </c>
      <c r="C17" s="61">
        <f>VLOOKUP(A17,二,11,0)</f>
        <v>1</v>
      </c>
      <c r="D17" s="62">
        <v>10</v>
      </c>
      <c r="E17" s="62">
        <f>VLOOKUP(A17,二,15,0)</f>
        <v>7.2</v>
      </c>
      <c r="F17" s="63">
        <f>VLOOKUP(A17,一,2,0)</f>
        <v>1</v>
      </c>
      <c r="G17" s="61">
        <f>VLOOKUP(A17,一,10,0)</f>
        <v>0.99380362249761678</v>
      </c>
      <c r="H17" s="18">
        <f>VLOOKUP(A17,一,9,0)</f>
        <v>6.6730219256434702E-3</v>
      </c>
      <c r="I17" s="64">
        <f>VLOOKUP(A17,一,12,0)</f>
        <v>4.8285852245292128E-4</v>
      </c>
      <c r="J17" s="23">
        <f>VLOOKUP(A17,一,15,0)</f>
        <v>20</v>
      </c>
      <c r="K17" s="65">
        <f>VLOOKUP(A17,一,17,0)+VLOOKUP(A17,二,16,0)</f>
        <v>196.76625357483317</v>
      </c>
      <c r="L17" s="66">
        <f>RANK(K17,$K$4:$K$21,0)</f>
        <v>1</v>
      </c>
    </row>
    <row r="18" spans="1:12" s="5" customFormat="1">
      <c r="A18" s="2" t="s">
        <v>26</v>
      </c>
      <c r="B18" s="61">
        <f>VLOOKUP(A18,二,4,0)</f>
        <v>1</v>
      </c>
      <c r="C18" s="61">
        <f>VLOOKUP(A18,二,11,0)</f>
        <v>1</v>
      </c>
      <c r="D18" s="62">
        <v>10</v>
      </c>
      <c r="E18" s="62">
        <f>VLOOKUP(A18,二,15,0)</f>
        <v>6</v>
      </c>
      <c r="F18" s="63">
        <f>VLOOKUP(A18,一,2,0)</f>
        <v>1</v>
      </c>
      <c r="G18" s="61">
        <f>VLOOKUP(A18,一,10,0)</f>
        <v>0.96420047732696901</v>
      </c>
      <c r="H18" s="18">
        <f>VLOOKUP(A18,一,9,0)</f>
        <v>1.5237745548008079E-2</v>
      </c>
      <c r="I18" s="64">
        <f>VLOOKUP(A18,一,12,0)</f>
        <v>7.9319017218030564E-3</v>
      </c>
      <c r="J18" s="23">
        <f>VLOOKUP(A18,一,15,0)</f>
        <v>20</v>
      </c>
      <c r="K18" s="65">
        <f>VLOOKUP(A18,一,17,0)+VLOOKUP(A18,二,16,0)</f>
        <v>193.49403341288783</v>
      </c>
      <c r="L18" s="66">
        <f>RANK(K18,$K$4:$K$21,0)</f>
        <v>11</v>
      </c>
    </row>
    <row r="19" spans="1:12" s="5" customFormat="1">
      <c r="A19" s="2" t="s">
        <v>27</v>
      </c>
      <c r="B19" s="61">
        <f>VLOOKUP(A19,二,4,0)</f>
        <v>1</v>
      </c>
      <c r="C19" s="61">
        <f>VLOOKUP(A19,二,11,0)</f>
        <v>1</v>
      </c>
      <c r="D19" s="62">
        <v>10</v>
      </c>
      <c r="E19" s="62">
        <f>VLOOKUP(A19,二,15,0)</f>
        <v>6</v>
      </c>
      <c r="F19" s="63">
        <f>VLOOKUP(A19,一,2,0)</f>
        <v>1</v>
      </c>
      <c r="G19" s="61">
        <f>VLOOKUP(A19,一,10,0)</f>
        <v>0.96384822228861666</v>
      </c>
      <c r="H19" s="18">
        <f>VLOOKUP(A19,一,9,0)</f>
        <v>3.2865252464893933E-3</v>
      </c>
      <c r="I19" s="64">
        <f>VLOOKUP(A19,一,12,0)</f>
        <v>9.3312597200622088E-4</v>
      </c>
      <c r="J19" s="23">
        <f>VLOOKUP(A19,一,15,0)</f>
        <v>20</v>
      </c>
      <c r="K19" s="65">
        <f>VLOOKUP(A19,一,17,0)+VLOOKUP(A19,二,16,0)</f>
        <v>193.46937556020316</v>
      </c>
      <c r="L19" s="66">
        <f>RANK(K19,$K$4:$K$21,0)</f>
        <v>12</v>
      </c>
    </row>
    <row r="20" spans="1:12" s="5" customFormat="1">
      <c r="A20" s="2" t="s">
        <v>28</v>
      </c>
      <c r="B20" s="61">
        <f>VLOOKUP(A20,二,4,0)</f>
        <v>1</v>
      </c>
      <c r="C20" s="61">
        <f>VLOOKUP(A20,二,11,0)</f>
        <v>1</v>
      </c>
      <c r="D20" s="62">
        <v>10</v>
      </c>
      <c r="E20" s="62">
        <f>VLOOKUP(A20,二,15,0)</f>
        <v>6</v>
      </c>
      <c r="F20" s="63">
        <f>VLOOKUP(A20,一,2,0)</f>
        <v>1</v>
      </c>
      <c r="G20" s="61">
        <f>VLOOKUP(A20,一,10,0)</f>
        <v>0.97970335675253706</v>
      </c>
      <c r="H20" s="18">
        <f>VLOOKUP(A20,一,9,0)</f>
        <v>5.4644808743169399E-3</v>
      </c>
      <c r="I20" s="64">
        <f>VLOOKUP(A20,一,12,0)</f>
        <v>2.403846153846154E-3</v>
      </c>
      <c r="J20" s="23">
        <f>VLOOKUP(A20,一,15,0)</f>
        <v>20</v>
      </c>
      <c r="K20" s="65">
        <f>VLOOKUP(A20,一,17,0)+VLOOKUP(A20,二,16,0)</f>
        <v>194.5792349726776</v>
      </c>
      <c r="L20" s="66">
        <f>RANK(K20,$K$4:$K$21,0)</f>
        <v>5</v>
      </c>
    </row>
    <row r="21" spans="1:12" s="5" customFormat="1">
      <c r="A21" s="2" t="s">
        <v>29</v>
      </c>
      <c r="B21" s="61">
        <f>VLOOKUP(A21,二,4,0)</f>
        <v>1</v>
      </c>
      <c r="C21" s="61">
        <f>VLOOKUP(A21,二,11,0)</f>
        <v>1</v>
      </c>
      <c r="D21" s="62">
        <v>10</v>
      </c>
      <c r="E21" s="62">
        <f>VLOOKUP(A21,二,15,0)</f>
        <v>6.06</v>
      </c>
      <c r="F21" s="63">
        <f>VLOOKUP(A21,一,2,0)</f>
        <v>0.9974248927038627</v>
      </c>
      <c r="G21" s="61">
        <f>VLOOKUP(A21,一,10,0)</f>
        <v>0.96840354767184034</v>
      </c>
      <c r="H21" s="18">
        <f>VLOOKUP(A21,一,9,0)</f>
        <v>6.6518847006651885E-3</v>
      </c>
      <c r="I21" s="64">
        <f>VLOOKUP(A21,一,12,0)</f>
        <v>6.3400576368876083E-3</v>
      </c>
      <c r="J21" s="23">
        <f>VLOOKUP(A21,一,15,0)</f>
        <v>20</v>
      </c>
      <c r="K21" s="65">
        <f>VLOOKUP(A21,一,17,0)+VLOOKUP(A21,二,16,0)</f>
        <v>193.82249726406747</v>
      </c>
      <c r="L21" s="66">
        <f>RANK(K21,$K$4:$K$21,0)</f>
        <v>8</v>
      </c>
    </row>
  </sheetData>
  <sortState ref="A4:L21">
    <sortCondition ref="A4"/>
  </sortState>
  <mergeCells count="6">
    <mergeCell ref="A1:L1"/>
    <mergeCell ref="B2:E2"/>
    <mergeCell ref="F2:J2"/>
    <mergeCell ref="A2:A3"/>
    <mergeCell ref="K2:K3"/>
    <mergeCell ref="L2:L3"/>
  </mergeCells>
  <phoneticPr fontId="9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&amp;L&amp;G</oddHeader>
    <oddFooter>&amp;R二〇一六年十一月六日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opLeftCell="A7" workbookViewId="0">
      <selection activeCell="A4" sqref="A4:R21"/>
    </sheetView>
  </sheetViews>
  <sheetFormatPr defaultColWidth="9" defaultRowHeight="13.5"/>
  <cols>
    <col min="1" max="1" width="10.25" style="7" customWidth="1"/>
    <col min="2" max="2" width="8.25" style="7" customWidth="1"/>
    <col min="3" max="3" width="6.875" style="7" customWidth="1"/>
    <col min="4" max="4" width="5.75" style="49" customWidth="1"/>
    <col min="5" max="5" width="7.375" style="7" customWidth="1"/>
    <col min="6" max="6" width="6.75" style="7" customWidth="1"/>
    <col min="7" max="7" width="7.5" style="7" customWidth="1"/>
    <col min="8" max="9" width="7.375" style="7" customWidth="1"/>
    <col min="10" max="10" width="13.5" style="7" bestFit="1" customWidth="1"/>
    <col min="11" max="11" width="7.5" style="7" customWidth="1"/>
    <col min="12" max="12" width="7.5" style="50" customWidth="1"/>
    <col min="13" max="13" width="7.5" style="7" customWidth="1"/>
    <col min="14" max="14" width="7.375" style="7" customWidth="1"/>
    <col min="15" max="15" width="5.375" style="7" customWidth="1"/>
    <col min="16" max="16" width="15.75" style="7" customWidth="1"/>
    <col min="17" max="17" width="7" style="7" customWidth="1"/>
    <col min="18" max="18" width="5.625" style="7" customWidth="1"/>
    <col min="19" max="16384" width="9" style="7"/>
  </cols>
  <sheetData>
    <row r="1" spans="1:18" ht="24" customHeight="1">
      <c r="A1" s="74" t="s">
        <v>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24.75" customHeight="1">
      <c r="A2" s="78" t="s">
        <v>0</v>
      </c>
      <c r="B2" s="75" t="s">
        <v>30</v>
      </c>
      <c r="C2" s="76"/>
      <c r="D2" s="76"/>
      <c r="E2" s="77"/>
      <c r="F2" s="78" t="s">
        <v>31</v>
      </c>
      <c r="G2" s="78"/>
      <c r="H2" s="78"/>
      <c r="I2" s="78"/>
      <c r="J2" s="78"/>
      <c r="K2" s="78"/>
      <c r="L2" s="78"/>
      <c r="M2" s="78"/>
      <c r="N2" s="78"/>
      <c r="O2" s="78" t="s">
        <v>32</v>
      </c>
      <c r="P2" s="78"/>
      <c r="Q2" s="79" t="s">
        <v>3</v>
      </c>
      <c r="R2" s="79" t="s">
        <v>4</v>
      </c>
    </row>
    <row r="3" spans="1:18" ht="30.75" customHeight="1">
      <c r="A3" s="78"/>
      <c r="B3" s="8" t="s">
        <v>33</v>
      </c>
      <c r="C3" s="9" t="s">
        <v>34</v>
      </c>
      <c r="D3" s="10" t="s">
        <v>50</v>
      </c>
      <c r="E3" s="9" t="s">
        <v>51</v>
      </c>
      <c r="F3" s="11" t="s">
        <v>52</v>
      </c>
      <c r="G3" s="11" t="s">
        <v>53</v>
      </c>
      <c r="H3" s="11" t="s">
        <v>54</v>
      </c>
      <c r="I3" s="11" t="s">
        <v>55</v>
      </c>
      <c r="J3" s="12" t="s">
        <v>8</v>
      </c>
      <c r="K3" s="11" t="s">
        <v>56</v>
      </c>
      <c r="L3" s="11" t="s">
        <v>10</v>
      </c>
      <c r="M3" s="11" t="s">
        <v>57</v>
      </c>
      <c r="N3" s="11" t="s">
        <v>35</v>
      </c>
      <c r="O3" s="8" t="s">
        <v>36</v>
      </c>
      <c r="P3" s="11" t="s">
        <v>37</v>
      </c>
      <c r="Q3" s="79"/>
      <c r="R3" s="79"/>
    </row>
    <row r="4" spans="1:18" ht="16.5" customHeight="1">
      <c r="A4" s="13" t="s">
        <v>90</v>
      </c>
      <c r="B4" s="14">
        <v>1</v>
      </c>
      <c r="C4" s="15">
        <f>B4*10</f>
        <v>10</v>
      </c>
      <c r="D4" s="16">
        <v>0</v>
      </c>
      <c r="E4" s="14">
        <v>0</v>
      </c>
      <c r="F4" s="17">
        <v>2045</v>
      </c>
      <c r="G4" s="17">
        <v>1903</v>
      </c>
      <c r="H4" s="17">
        <v>25</v>
      </c>
      <c r="I4" s="18">
        <v>1.2224938875305624E-2</v>
      </c>
      <c r="J4" s="19">
        <f>(G4+H4)/F4</f>
        <v>0.94278728606356965</v>
      </c>
      <c r="K4" s="17">
        <v>11</v>
      </c>
      <c r="L4" s="20">
        <f>K4/G4</f>
        <v>5.7803468208092483E-3</v>
      </c>
      <c r="M4" s="21">
        <v>1.0509721492380452E-3</v>
      </c>
      <c r="N4" s="22">
        <f>J4*70</f>
        <v>65.995110024449872</v>
      </c>
      <c r="O4" s="23">
        <v>20</v>
      </c>
      <c r="P4" s="13"/>
      <c r="Q4" s="24">
        <f>C4+N4+O4</f>
        <v>95.995110024449872</v>
      </c>
      <c r="R4" s="13">
        <f>RANK(Q4,$Q$4:$Q$21,0)</f>
        <v>18</v>
      </c>
    </row>
    <row r="5" spans="1:18" ht="16.5" customHeight="1">
      <c r="A5" s="13" t="s">
        <v>88</v>
      </c>
      <c r="B5" s="14">
        <v>0.99386503067484666</v>
      </c>
      <c r="C5" s="15">
        <f>B5*10</f>
        <v>9.9386503067484675</v>
      </c>
      <c r="D5" s="16">
        <v>0</v>
      </c>
      <c r="E5" s="14">
        <v>0</v>
      </c>
      <c r="F5" s="17">
        <v>1928</v>
      </c>
      <c r="G5" s="17">
        <v>1833</v>
      </c>
      <c r="H5" s="17">
        <v>10</v>
      </c>
      <c r="I5" s="18">
        <v>5.1867219917012446E-3</v>
      </c>
      <c r="J5" s="19">
        <f>(G5+H5)/F5</f>
        <v>0.95591286307053946</v>
      </c>
      <c r="K5" s="17">
        <v>8</v>
      </c>
      <c r="L5" s="20">
        <f>K5/G5</f>
        <v>4.3644298963447896E-3</v>
      </c>
      <c r="M5" s="21">
        <v>8.1833060556464818E-3</v>
      </c>
      <c r="N5" s="22">
        <f>J5*70</f>
        <v>66.913900414937757</v>
      </c>
      <c r="O5" s="23">
        <v>20</v>
      </c>
      <c r="P5" s="13"/>
      <c r="Q5" s="24">
        <f>C5+N5+O5</f>
        <v>96.852550721686228</v>
      </c>
      <c r="R5" s="13">
        <f>RANK(Q5,$Q$4:$Q$21,0)</f>
        <v>16</v>
      </c>
    </row>
    <row r="6" spans="1:18" ht="16.5" customHeight="1">
      <c r="A6" s="13" t="s">
        <v>87</v>
      </c>
      <c r="B6" s="14">
        <v>0.989778534923339</v>
      </c>
      <c r="C6" s="15">
        <f>B6*10</f>
        <v>9.8977853492333896</v>
      </c>
      <c r="D6" s="16">
        <v>2</v>
      </c>
      <c r="E6" s="14">
        <v>1.1000000000000001E-3</v>
      </c>
      <c r="F6" s="17">
        <v>6852</v>
      </c>
      <c r="G6" s="17">
        <v>6559</v>
      </c>
      <c r="H6" s="17">
        <v>16</v>
      </c>
      <c r="I6" s="18">
        <v>2.3350846468184472E-3</v>
      </c>
      <c r="J6" s="19">
        <f>(G6+H6)/F6</f>
        <v>0.95957384705195559</v>
      </c>
      <c r="K6" s="17">
        <v>55</v>
      </c>
      <c r="L6" s="20">
        <f>K6/G6</f>
        <v>8.3854246074096667E-3</v>
      </c>
      <c r="M6" s="21">
        <v>1.8295471870711998E-3</v>
      </c>
      <c r="N6" s="22">
        <f>J6*70</f>
        <v>67.170169293636889</v>
      </c>
      <c r="O6" s="23">
        <v>20</v>
      </c>
      <c r="P6" s="13"/>
      <c r="Q6" s="24">
        <f>C6+N6+O6</f>
        <v>97.067954642870276</v>
      </c>
      <c r="R6" s="13">
        <f>RANK(Q6,$Q$4:$Q$21,0)</f>
        <v>15</v>
      </c>
    </row>
    <row r="7" spans="1:18" ht="16.5" customHeight="1">
      <c r="A7" s="13" t="s">
        <v>81</v>
      </c>
      <c r="B7" s="14">
        <v>0.99868593955321949</v>
      </c>
      <c r="C7" s="15">
        <f>B7*10</f>
        <v>9.9868593955321945</v>
      </c>
      <c r="D7" s="16">
        <v>0</v>
      </c>
      <c r="E7" s="14">
        <v>0</v>
      </c>
      <c r="F7" s="17">
        <v>3145</v>
      </c>
      <c r="G7" s="17">
        <v>2882</v>
      </c>
      <c r="H7" s="17">
        <v>167</v>
      </c>
      <c r="I7" s="18">
        <v>5.3100158982511921E-2</v>
      </c>
      <c r="J7" s="19">
        <f>(G7+H7)/F7</f>
        <v>0.96947535771065185</v>
      </c>
      <c r="K7" s="17">
        <v>24</v>
      </c>
      <c r="L7" s="20">
        <f>K7/G7</f>
        <v>8.3275503122831364E-3</v>
      </c>
      <c r="M7" s="21">
        <v>0</v>
      </c>
      <c r="N7" s="22">
        <f>J7*70</f>
        <v>67.863275039745631</v>
      </c>
      <c r="O7" s="23">
        <v>20</v>
      </c>
      <c r="P7" s="13"/>
      <c r="Q7" s="24">
        <f>C7+N7+O7</f>
        <v>97.850134435277823</v>
      </c>
      <c r="R7" s="13">
        <f>RANK(Q7,$Q$4:$Q$21,0)</f>
        <v>9</v>
      </c>
    </row>
    <row r="8" spans="1:18" ht="16.5" customHeight="1">
      <c r="A8" s="13" t="s">
        <v>89</v>
      </c>
      <c r="B8" s="14">
        <v>0.97783572359843551</v>
      </c>
      <c r="C8" s="15">
        <f>B8*10</f>
        <v>9.7783572359843554</v>
      </c>
      <c r="D8" s="16">
        <v>2</v>
      </c>
      <c r="E8" s="14">
        <v>2.5999999999999999E-3</v>
      </c>
      <c r="F8" s="17">
        <v>2269</v>
      </c>
      <c r="G8" s="17">
        <v>2159</v>
      </c>
      <c r="H8" s="17">
        <v>8</v>
      </c>
      <c r="I8" s="18">
        <v>3.5257822829440283E-3</v>
      </c>
      <c r="J8" s="19">
        <f>(G8+H8)/F8</f>
        <v>0.9550462758924636</v>
      </c>
      <c r="K8" s="17">
        <v>13</v>
      </c>
      <c r="L8" s="20">
        <f>K8/G8</f>
        <v>6.0213061602593793E-3</v>
      </c>
      <c r="M8" s="21">
        <v>0</v>
      </c>
      <c r="N8" s="22">
        <f>J8*70</f>
        <v>66.853239312472454</v>
      </c>
      <c r="O8" s="23">
        <v>20</v>
      </c>
      <c r="P8" s="13"/>
      <c r="Q8" s="24">
        <f>C8+N8+O8</f>
        <v>96.631596548456812</v>
      </c>
      <c r="R8" s="13">
        <f>RANK(Q8,$Q$4:$Q$21,0)</f>
        <v>17</v>
      </c>
    </row>
    <row r="9" spans="1:18" ht="16.5" customHeight="1">
      <c r="A9" s="13" t="s">
        <v>82</v>
      </c>
      <c r="B9" s="14">
        <v>0.99289520426287747</v>
      </c>
      <c r="C9" s="15">
        <f>B9*10</f>
        <v>9.9289520426287741</v>
      </c>
      <c r="D9" s="16">
        <v>0</v>
      </c>
      <c r="E9" s="14">
        <v>0</v>
      </c>
      <c r="F9" s="17">
        <v>2639</v>
      </c>
      <c r="G9" s="17">
        <v>2551</v>
      </c>
      <c r="H9" s="17">
        <v>9</v>
      </c>
      <c r="I9" s="18">
        <v>3.4103827207275484E-3</v>
      </c>
      <c r="J9" s="19">
        <f>(G9+H9)/F9</f>
        <v>0.97006441834028045</v>
      </c>
      <c r="K9" s="17">
        <v>15</v>
      </c>
      <c r="L9" s="20">
        <f>K9/G9</f>
        <v>5.8800470403763232E-3</v>
      </c>
      <c r="M9" s="21">
        <v>0</v>
      </c>
      <c r="N9" s="22">
        <f>J9*70</f>
        <v>67.904509283819635</v>
      </c>
      <c r="O9" s="23">
        <v>20</v>
      </c>
      <c r="P9" s="13"/>
      <c r="Q9" s="24">
        <f>C9+N9+O9</f>
        <v>97.833461326448415</v>
      </c>
      <c r="R9" s="13">
        <f>RANK(Q9,$Q$4:$Q$21,0)</f>
        <v>10</v>
      </c>
    </row>
    <row r="10" spans="1:18" ht="16.5" customHeight="1">
      <c r="A10" s="13" t="s">
        <v>77</v>
      </c>
      <c r="B10" s="14">
        <v>0.9964189794091316</v>
      </c>
      <c r="C10" s="15">
        <f>B10*10</f>
        <v>9.9641897940913164</v>
      </c>
      <c r="D10" s="16">
        <v>0</v>
      </c>
      <c r="E10" s="14">
        <v>0</v>
      </c>
      <c r="F10" s="17">
        <v>2815</v>
      </c>
      <c r="G10" s="17">
        <v>2674</v>
      </c>
      <c r="H10" s="17">
        <v>84</v>
      </c>
      <c r="I10" s="18">
        <v>2.9840142095914741E-2</v>
      </c>
      <c r="J10" s="19">
        <f>(G10+H10)/F10</f>
        <v>0.97975133214920074</v>
      </c>
      <c r="K10" s="17">
        <v>9</v>
      </c>
      <c r="L10" s="20">
        <f>K10/G10</f>
        <v>3.3657442034405387E-3</v>
      </c>
      <c r="M10" s="21">
        <v>0</v>
      </c>
      <c r="N10" s="22">
        <f>J10*70</f>
        <v>68.582593250444049</v>
      </c>
      <c r="O10" s="23">
        <v>20</v>
      </c>
      <c r="P10" s="13"/>
      <c r="Q10" s="24">
        <f>C10+N10+O10</f>
        <v>98.54678304453536</v>
      </c>
      <c r="R10" s="13">
        <f>RANK(Q10,$Q$4:$Q$21,0)</f>
        <v>5</v>
      </c>
    </row>
    <row r="11" spans="1:18" ht="16.5" customHeight="1">
      <c r="A11" s="13" t="s">
        <v>80</v>
      </c>
      <c r="B11" s="14">
        <v>0.99738903394255873</v>
      </c>
      <c r="C11" s="15">
        <f>B11*10</f>
        <v>9.9738903394255871</v>
      </c>
      <c r="D11" s="16">
        <v>0</v>
      </c>
      <c r="E11" s="14">
        <v>0</v>
      </c>
      <c r="F11" s="17">
        <v>3381</v>
      </c>
      <c r="G11" s="17">
        <v>3270</v>
      </c>
      <c r="H11" s="17">
        <v>24</v>
      </c>
      <c r="I11" s="18">
        <v>7.0984915705412602E-3</v>
      </c>
      <c r="J11" s="19">
        <f>(G11+H11)/F11</f>
        <v>0.97426796805678795</v>
      </c>
      <c r="K11" s="17">
        <v>15</v>
      </c>
      <c r="L11" s="20">
        <f>K11/G11</f>
        <v>4.5871559633027525E-3</v>
      </c>
      <c r="M11" s="21">
        <v>0</v>
      </c>
      <c r="N11" s="22">
        <f>J11*70</f>
        <v>68.198757763975152</v>
      </c>
      <c r="O11" s="23">
        <v>20</v>
      </c>
      <c r="P11" s="13"/>
      <c r="Q11" s="24">
        <f>C11+N11+O11</f>
        <v>98.172648103400746</v>
      </c>
      <c r="R11" s="13">
        <f>RANK(Q11,$Q$4:$Q$21,0)</f>
        <v>8</v>
      </c>
    </row>
    <row r="12" spans="1:18" ht="16.5" customHeight="1">
      <c r="A12" s="13" t="s">
        <v>79</v>
      </c>
      <c r="B12" s="14">
        <v>0.99844961240310082</v>
      </c>
      <c r="C12" s="15">
        <f>B12*10</f>
        <v>9.9844961240310077</v>
      </c>
      <c r="D12" s="16">
        <v>0</v>
      </c>
      <c r="E12" s="14">
        <v>0</v>
      </c>
      <c r="F12" s="17">
        <v>4296</v>
      </c>
      <c r="G12" s="17">
        <v>4148</v>
      </c>
      <c r="H12" s="17">
        <v>52</v>
      </c>
      <c r="I12" s="18">
        <v>1.2104283054003724E-2</v>
      </c>
      <c r="J12" s="19">
        <f>(G12+H12)/F12</f>
        <v>0.97765363128491622</v>
      </c>
      <c r="K12" s="17">
        <v>19</v>
      </c>
      <c r="L12" s="20">
        <f>K12/G12</f>
        <v>4.5805207328833177E-3</v>
      </c>
      <c r="M12" s="21">
        <v>0</v>
      </c>
      <c r="N12" s="22">
        <f>J12*70</f>
        <v>68.435754189944134</v>
      </c>
      <c r="O12" s="23">
        <v>20</v>
      </c>
      <c r="P12" s="13"/>
      <c r="Q12" s="24">
        <f>C12+N12+O12</f>
        <v>98.420250313975146</v>
      </c>
      <c r="R12" s="13">
        <f>RANK(Q12,$Q$4:$Q$21,0)</f>
        <v>7</v>
      </c>
    </row>
    <row r="13" spans="1:18" ht="16.5" customHeight="1">
      <c r="A13" s="13" t="s">
        <v>84</v>
      </c>
      <c r="B13" s="14">
        <v>1</v>
      </c>
      <c r="C13" s="15">
        <f>B13*10</f>
        <v>10</v>
      </c>
      <c r="D13" s="16">
        <v>0</v>
      </c>
      <c r="E13" s="14">
        <v>0</v>
      </c>
      <c r="F13" s="17">
        <v>5116</v>
      </c>
      <c r="G13" s="17">
        <v>4889</v>
      </c>
      <c r="H13" s="17">
        <v>48</v>
      </c>
      <c r="I13" s="18">
        <v>9.3823299452697427E-3</v>
      </c>
      <c r="J13" s="19">
        <f>(G13+H13)/F13</f>
        <v>0.96501172791243162</v>
      </c>
      <c r="K13" s="17">
        <v>31</v>
      </c>
      <c r="L13" s="20">
        <f>K13/G13</f>
        <v>6.3407649826140314E-3</v>
      </c>
      <c r="M13" s="21">
        <v>0</v>
      </c>
      <c r="N13" s="22">
        <f>J13*70</f>
        <v>67.550820953870215</v>
      </c>
      <c r="O13" s="23">
        <v>20</v>
      </c>
      <c r="P13" s="13"/>
      <c r="Q13" s="24">
        <f>C13+N13+O13</f>
        <v>97.550820953870215</v>
      </c>
      <c r="R13" s="13">
        <f>RANK(Q13,$Q$4:$Q$21,0)</f>
        <v>12</v>
      </c>
    </row>
    <row r="14" spans="1:18" ht="16.5" customHeight="1">
      <c r="A14" s="13" t="s">
        <v>74</v>
      </c>
      <c r="B14" s="14">
        <v>1</v>
      </c>
      <c r="C14" s="15">
        <f>B14*10</f>
        <v>10</v>
      </c>
      <c r="D14" s="16">
        <v>0</v>
      </c>
      <c r="E14" s="14">
        <v>0</v>
      </c>
      <c r="F14" s="17">
        <v>2388</v>
      </c>
      <c r="G14" s="17">
        <v>2345</v>
      </c>
      <c r="H14" s="17">
        <v>11</v>
      </c>
      <c r="I14" s="18">
        <v>4.6063651591289785E-3</v>
      </c>
      <c r="J14" s="19">
        <f>(G14+H14)/F14</f>
        <v>0.98659966499162477</v>
      </c>
      <c r="K14" s="17">
        <v>16</v>
      </c>
      <c r="L14" s="20">
        <f>K14/G14</f>
        <v>6.8230277185501063E-3</v>
      </c>
      <c r="M14" s="21">
        <v>2.1321961620469083E-3</v>
      </c>
      <c r="N14" s="22">
        <f>J14*70</f>
        <v>69.061976549413728</v>
      </c>
      <c r="O14" s="23">
        <v>20</v>
      </c>
      <c r="P14" s="13"/>
      <c r="Q14" s="24">
        <f>C14+N14+O14</f>
        <v>99.061976549413728</v>
      </c>
      <c r="R14" s="13">
        <f>RANK(Q14,$Q$4:$Q$21,0)</f>
        <v>2</v>
      </c>
    </row>
    <row r="15" spans="1:18" ht="16.5" customHeight="1">
      <c r="A15" s="13" t="s">
        <v>75</v>
      </c>
      <c r="B15" s="14">
        <v>0.99434229137199437</v>
      </c>
      <c r="C15" s="15">
        <f>B15*10</f>
        <v>9.9434229137199441</v>
      </c>
      <c r="D15" s="16">
        <v>0</v>
      </c>
      <c r="E15" s="14">
        <v>0</v>
      </c>
      <c r="F15" s="17">
        <v>538</v>
      </c>
      <c r="G15" s="17">
        <v>527</v>
      </c>
      <c r="H15" s="17">
        <v>1</v>
      </c>
      <c r="I15" s="18">
        <v>1.8587360594795538E-3</v>
      </c>
      <c r="J15" s="19">
        <f>(G15+H15)/F15</f>
        <v>0.98141263940520451</v>
      </c>
      <c r="K15" s="17">
        <v>10</v>
      </c>
      <c r="L15" s="20">
        <f>K15/G15</f>
        <v>1.8975332068311195E-2</v>
      </c>
      <c r="M15" s="21">
        <v>0</v>
      </c>
      <c r="N15" s="22">
        <f>J15*70</f>
        <v>68.698884758364315</v>
      </c>
      <c r="O15" s="23">
        <v>20</v>
      </c>
      <c r="P15" s="13"/>
      <c r="Q15" s="24">
        <f>C15+N15+O15</f>
        <v>98.642307672084257</v>
      </c>
      <c r="R15" s="13">
        <f>RANK(Q15,$Q$4:$Q$21,0)</f>
        <v>3</v>
      </c>
    </row>
    <row r="16" spans="1:18" ht="16.5" customHeight="1">
      <c r="A16" s="13" t="s">
        <v>78</v>
      </c>
      <c r="B16" s="14">
        <v>0.97843942505133474</v>
      </c>
      <c r="C16" s="15">
        <f>B16*10</f>
        <v>9.7843942505133477</v>
      </c>
      <c r="D16" s="16">
        <v>0</v>
      </c>
      <c r="E16" s="14">
        <v>0</v>
      </c>
      <c r="F16" s="17">
        <v>1638</v>
      </c>
      <c r="G16" s="17">
        <v>1608</v>
      </c>
      <c r="H16" s="17">
        <v>0</v>
      </c>
      <c r="I16" s="18">
        <v>0</v>
      </c>
      <c r="J16" s="19">
        <f>(G16+H16)/F16</f>
        <v>0.98168498168498164</v>
      </c>
      <c r="K16" s="17">
        <v>13</v>
      </c>
      <c r="L16" s="20">
        <f>K16/G16</f>
        <v>8.0845771144278603E-3</v>
      </c>
      <c r="M16" s="21">
        <v>1.8656716417910447E-3</v>
      </c>
      <c r="N16" s="22">
        <f>J16*70</f>
        <v>68.717948717948715</v>
      </c>
      <c r="O16" s="23">
        <v>20</v>
      </c>
      <c r="P16" s="13"/>
      <c r="Q16" s="24">
        <f>C16+N16+O16</f>
        <v>98.50234296846206</v>
      </c>
      <c r="R16" s="13">
        <f>RANK(Q16,$Q$4:$Q$21,0)</f>
        <v>6</v>
      </c>
    </row>
    <row r="17" spans="1:18" ht="16.5" customHeight="1">
      <c r="A17" s="13" t="s">
        <v>73</v>
      </c>
      <c r="B17" s="14">
        <v>1</v>
      </c>
      <c r="C17" s="15">
        <f>B17*10</f>
        <v>10</v>
      </c>
      <c r="D17" s="16">
        <v>0</v>
      </c>
      <c r="E17" s="14">
        <v>0</v>
      </c>
      <c r="F17" s="17">
        <v>2098</v>
      </c>
      <c r="G17" s="17">
        <v>2071</v>
      </c>
      <c r="H17" s="17">
        <v>14</v>
      </c>
      <c r="I17" s="18">
        <v>6.6730219256434702E-3</v>
      </c>
      <c r="J17" s="19">
        <f>(G17+H17)/F17</f>
        <v>0.99380362249761678</v>
      </c>
      <c r="K17" s="17">
        <v>1</v>
      </c>
      <c r="L17" s="20">
        <f>K17/G17</f>
        <v>4.8285852245292128E-4</v>
      </c>
      <c r="M17" s="21">
        <v>4.8285852245292128E-4</v>
      </c>
      <c r="N17" s="22">
        <f>J17*70</f>
        <v>69.566253574833169</v>
      </c>
      <c r="O17" s="23">
        <v>20</v>
      </c>
      <c r="P17" s="13"/>
      <c r="Q17" s="24">
        <f>C17+N17+O17</f>
        <v>99.566253574833169</v>
      </c>
      <c r="R17" s="13">
        <f>RANK(Q17,$Q$4:$Q$21,0)</f>
        <v>1</v>
      </c>
    </row>
    <row r="18" spans="1:18" ht="16.5" customHeight="1">
      <c r="A18" s="13" t="s">
        <v>85</v>
      </c>
      <c r="B18" s="14">
        <v>1</v>
      </c>
      <c r="C18" s="15">
        <f>B18*10</f>
        <v>10</v>
      </c>
      <c r="D18" s="16">
        <v>0</v>
      </c>
      <c r="E18" s="14">
        <v>0</v>
      </c>
      <c r="F18" s="17">
        <v>5447</v>
      </c>
      <c r="G18" s="17">
        <v>5169</v>
      </c>
      <c r="H18" s="17">
        <v>83</v>
      </c>
      <c r="I18" s="18">
        <v>1.5237745548008079E-2</v>
      </c>
      <c r="J18" s="19">
        <f>(G18+H18)/F18</f>
        <v>0.96420047732696901</v>
      </c>
      <c r="K18" s="17">
        <v>41</v>
      </c>
      <c r="L18" s="20">
        <f>K18/G18</f>
        <v>7.9319017218030564E-3</v>
      </c>
      <c r="M18" s="21">
        <v>3.0953762816792415E-3</v>
      </c>
      <c r="N18" s="22">
        <f>J18*70</f>
        <v>67.494033412887831</v>
      </c>
      <c r="O18" s="23">
        <v>20</v>
      </c>
      <c r="P18" s="13"/>
      <c r="Q18" s="24">
        <f>C18+N18+O18</f>
        <v>97.494033412887831</v>
      </c>
      <c r="R18" s="13">
        <f>RANK(Q18,$Q$4:$Q$21,0)</f>
        <v>13</v>
      </c>
    </row>
    <row r="19" spans="1:18" ht="16.5" customHeight="1">
      <c r="A19" s="13" t="s">
        <v>86</v>
      </c>
      <c r="B19" s="14">
        <v>1</v>
      </c>
      <c r="C19" s="15">
        <f>B19*10</f>
        <v>10</v>
      </c>
      <c r="D19" s="16">
        <v>0</v>
      </c>
      <c r="E19" s="14">
        <v>0</v>
      </c>
      <c r="F19" s="17">
        <v>3347</v>
      </c>
      <c r="G19" s="17">
        <v>3215</v>
      </c>
      <c r="H19" s="17">
        <v>11</v>
      </c>
      <c r="I19" s="18">
        <v>3.2865252464893933E-3</v>
      </c>
      <c r="J19" s="19">
        <f>(G19+H19)/F19</f>
        <v>0.96384822228861666</v>
      </c>
      <c r="K19" s="17">
        <v>3</v>
      </c>
      <c r="L19" s="20">
        <f>K19/G19</f>
        <v>9.3312597200622088E-4</v>
      </c>
      <c r="M19" s="21">
        <v>0</v>
      </c>
      <c r="N19" s="22">
        <f>J19*70</f>
        <v>67.469375560203162</v>
      </c>
      <c r="O19" s="23">
        <v>20</v>
      </c>
      <c r="P19" s="13"/>
      <c r="Q19" s="24">
        <f>C19+N19+O19</f>
        <v>97.469375560203162</v>
      </c>
      <c r="R19" s="13">
        <f>RANK(Q19,$Q$4:$Q$21,0)</f>
        <v>14</v>
      </c>
    </row>
    <row r="20" spans="1:18" ht="16.5" customHeight="1">
      <c r="A20" s="13" t="s">
        <v>76</v>
      </c>
      <c r="B20" s="14">
        <v>1</v>
      </c>
      <c r="C20" s="15">
        <f>B20*10</f>
        <v>10</v>
      </c>
      <c r="D20" s="16">
        <v>0</v>
      </c>
      <c r="E20" s="14">
        <v>0</v>
      </c>
      <c r="F20" s="17">
        <v>1281</v>
      </c>
      <c r="G20" s="17">
        <v>1248</v>
      </c>
      <c r="H20" s="17">
        <v>7</v>
      </c>
      <c r="I20" s="18">
        <v>5.4644808743169399E-3</v>
      </c>
      <c r="J20" s="19">
        <f>(G20+H20)/F20</f>
        <v>0.97970335675253706</v>
      </c>
      <c r="K20" s="17">
        <v>3</v>
      </c>
      <c r="L20" s="20">
        <f>K20/G20</f>
        <v>2.403846153846154E-3</v>
      </c>
      <c r="M20" s="21">
        <v>0</v>
      </c>
      <c r="N20" s="22">
        <f>J20*70</f>
        <v>68.579234972677597</v>
      </c>
      <c r="O20" s="23">
        <v>20</v>
      </c>
      <c r="P20" s="23"/>
      <c r="Q20" s="24">
        <f>C20+N20+O20</f>
        <v>98.579234972677597</v>
      </c>
      <c r="R20" s="13">
        <f>RANK(Q20,$Q$4:$Q$21,0)</f>
        <v>4</v>
      </c>
    </row>
    <row r="21" spans="1:18" ht="16.5" customHeight="1">
      <c r="A21" s="13" t="s">
        <v>83</v>
      </c>
      <c r="B21" s="14">
        <v>0.9974248927038627</v>
      </c>
      <c r="C21" s="15">
        <f>B21*10</f>
        <v>9.9742489270386265</v>
      </c>
      <c r="D21" s="16">
        <v>0</v>
      </c>
      <c r="E21" s="14">
        <v>0</v>
      </c>
      <c r="F21" s="17">
        <v>3608</v>
      </c>
      <c r="G21" s="17">
        <v>3470</v>
      </c>
      <c r="H21" s="17">
        <v>24</v>
      </c>
      <c r="I21" s="18">
        <v>6.6518847006651885E-3</v>
      </c>
      <c r="J21" s="19">
        <f>(G21+H21)/F21</f>
        <v>0.96840354767184034</v>
      </c>
      <c r="K21" s="17">
        <v>22</v>
      </c>
      <c r="L21" s="20">
        <f>K21/G21</f>
        <v>6.3400576368876083E-3</v>
      </c>
      <c r="M21" s="21">
        <v>1.1527377521613833E-3</v>
      </c>
      <c r="N21" s="22">
        <f>J21*70</f>
        <v>67.788248337028818</v>
      </c>
      <c r="O21" s="23">
        <v>20</v>
      </c>
      <c r="P21" s="13"/>
      <c r="Q21" s="24">
        <f>C21+N21+O21</f>
        <v>97.762497264067449</v>
      </c>
      <c r="R21" s="13">
        <f>RANK(Q21,$Q$4:$Q$21,0)</f>
        <v>11</v>
      </c>
    </row>
    <row r="22" spans="1:18" ht="16.5" customHeight="1">
      <c r="A22" s="13" t="s">
        <v>38</v>
      </c>
      <c r="B22" s="14">
        <v>0.99562985924081504</v>
      </c>
      <c r="C22" s="15"/>
      <c r="D22" s="15"/>
      <c r="E22" s="15"/>
      <c r="F22" s="17">
        <v>54831</v>
      </c>
      <c r="G22" s="17">
        <v>52521</v>
      </c>
      <c r="H22" s="17">
        <v>594</v>
      </c>
      <c r="I22" s="18">
        <v>1.0833287738687969E-2</v>
      </c>
      <c r="J22" s="19">
        <f t="shared" ref="J4:J22" si="0">(G22+H22)/F22</f>
        <v>0.96870383542156813</v>
      </c>
      <c r="K22" s="17">
        <v>309</v>
      </c>
      <c r="L22" s="20">
        <f t="shared" ref="L4:L22" si="1">K22/G22</f>
        <v>5.8833609413377506E-3</v>
      </c>
      <c r="M22" s="21">
        <v>1.1233601797376288E-3</v>
      </c>
      <c r="N22" s="25"/>
      <c r="O22" s="26"/>
      <c r="P22" s="13"/>
      <c r="Q22" s="24"/>
      <c r="R22" s="27"/>
    </row>
    <row r="23" spans="1:18">
      <c r="A23" s="28" t="s">
        <v>39</v>
      </c>
      <c r="B23" s="29"/>
      <c r="C23" s="30"/>
      <c r="D23" s="31"/>
      <c r="E23" s="30"/>
      <c r="F23" s="32"/>
      <c r="G23" s="32"/>
      <c r="H23" s="32"/>
      <c r="I23" s="32"/>
      <c r="J23" s="33"/>
      <c r="K23" s="32"/>
      <c r="L23" s="32"/>
      <c r="M23" s="32"/>
      <c r="N23" s="32"/>
      <c r="O23" s="32"/>
      <c r="P23" s="32"/>
      <c r="Q23" s="32"/>
      <c r="R23" s="34"/>
    </row>
    <row r="24" spans="1:18">
      <c r="A24" s="35" t="s">
        <v>58</v>
      </c>
      <c r="B24" s="36"/>
      <c r="C24" s="36"/>
      <c r="D24" s="37"/>
      <c r="E24" s="36"/>
      <c r="F24" s="35"/>
      <c r="G24" s="35"/>
      <c r="H24" s="35"/>
      <c r="I24" s="35"/>
      <c r="J24" s="38"/>
      <c r="K24" s="35"/>
      <c r="L24" s="35"/>
      <c r="M24" s="35"/>
      <c r="N24" s="35"/>
      <c r="O24" s="35"/>
      <c r="P24" s="39"/>
      <c r="Q24" s="35"/>
      <c r="R24" s="34"/>
    </row>
    <row r="25" spans="1:18" ht="16.5">
      <c r="A25" s="35" t="s">
        <v>128</v>
      </c>
      <c r="B25" s="36"/>
      <c r="C25" s="36"/>
      <c r="D25" s="37"/>
      <c r="E25" s="36"/>
      <c r="F25" s="35"/>
      <c r="G25" s="35"/>
      <c r="H25" s="35"/>
      <c r="I25" s="35"/>
      <c r="J25" s="38"/>
      <c r="K25" s="35"/>
      <c r="L25" s="35"/>
      <c r="M25" s="35"/>
      <c r="N25" s="35"/>
      <c r="O25" s="35"/>
      <c r="P25" s="40"/>
      <c r="R25" s="34"/>
    </row>
    <row r="26" spans="1:18">
      <c r="A26" s="35" t="s">
        <v>129</v>
      </c>
      <c r="B26" s="36"/>
      <c r="C26" s="36"/>
      <c r="D26" s="37"/>
      <c r="E26" s="36"/>
      <c r="F26" s="35"/>
      <c r="G26" s="35"/>
      <c r="H26" s="35"/>
      <c r="I26" s="35"/>
      <c r="J26" s="38"/>
      <c r="K26" s="35"/>
      <c r="L26" s="35"/>
      <c r="M26" s="35"/>
      <c r="N26" s="35"/>
      <c r="O26" s="35"/>
      <c r="P26" s="39"/>
      <c r="Q26" s="35"/>
      <c r="R26" s="34"/>
    </row>
    <row r="27" spans="1:18">
      <c r="A27" s="41"/>
      <c r="B27" s="42"/>
      <c r="C27" s="43"/>
      <c r="D27" s="44"/>
      <c r="E27" s="43"/>
      <c r="F27" s="34"/>
      <c r="G27" s="34"/>
      <c r="H27" s="34"/>
      <c r="I27" s="34"/>
      <c r="J27" s="45"/>
      <c r="K27" s="34"/>
      <c r="L27" s="34"/>
      <c r="M27" s="34"/>
      <c r="N27" s="34"/>
      <c r="O27" s="34"/>
      <c r="P27" s="34"/>
      <c r="Q27" s="34"/>
      <c r="R27" s="34"/>
    </row>
    <row r="28" spans="1:18">
      <c r="A28" s="34"/>
      <c r="B28" s="43"/>
      <c r="C28" s="43"/>
      <c r="D28" s="44"/>
      <c r="E28" s="43"/>
      <c r="F28" s="34"/>
      <c r="G28" s="34"/>
      <c r="H28" s="34"/>
      <c r="I28" s="34"/>
      <c r="J28" s="45"/>
      <c r="K28" s="34"/>
      <c r="L28" s="34"/>
      <c r="M28" s="34"/>
      <c r="N28" s="34"/>
      <c r="O28" s="34"/>
      <c r="P28" s="34"/>
      <c r="Q28" s="34"/>
      <c r="R28" s="34"/>
    </row>
    <row r="29" spans="1:18">
      <c r="A29"/>
      <c r="B29" s="46"/>
      <c r="C29" s="46"/>
      <c r="D29" s="47"/>
      <c r="E29" s="46"/>
      <c r="F29"/>
      <c r="G29"/>
      <c r="H29"/>
      <c r="I29"/>
      <c r="J29" s="48"/>
      <c r="K29"/>
      <c r="L29"/>
      <c r="M29"/>
      <c r="N29"/>
      <c r="O29"/>
      <c r="P29"/>
      <c r="Q29"/>
      <c r="R29"/>
    </row>
    <row r="30" spans="1:18">
      <c r="A30"/>
      <c r="B30" s="46"/>
      <c r="C30" s="46"/>
      <c r="D30" s="47"/>
      <c r="E30" s="46"/>
      <c r="F30"/>
      <c r="G30"/>
      <c r="H30"/>
      <c r="I30"/>
      <c r="J30" s="48"/>
      <c r="K30"/>
      <c r="L30"/>
      <c r="M30"/>
      <c r="N30"/>
      <c r="O30"/>
      <c r="P30"/>
      <c r="Q30"/>
      <c r="R30"/>
    </row>
    <row r="31" spans="1:18">
      <c r="A31"/>
      <c r="B31" s="46"/>
      <c r="C31" s="46"/>
      <c r="D31" s="47"/>
      <c r="E31" s="46"/>
      <c r="F31"/>
      <c r="G31"/>
      <c r="H31"/>
      <c r="I31"/>
      <c r="J31" s="48"/>
      <c r="K31"/>
      <c r="L31"/>
      <c r="M31"/>
      <c r="N31"/>
      <c r="O31"/>
      <c r="P31"/>
      <c r="Q31"/>
      <c r="R31"/>
    </row>
    <row r="32" spans="1:18">
      <c r="A32"/>
      <c r="B32" s="46"/>
      <c r="C32" s="46"/>
      <c r="D32" s="47"/>
      <c r="E32" s="46"/>
      <c r="F32"/>
      <c r="G32"/>
      <c r="H32"/>
      <c r="I32"/>
      <c r="J32" s="48"/>
      <c r="K32"/>
      <c r="L32"/>
      <c r="M32"/>
      <c r="N32"/>
      <c r="O32"/>
      <c r="P32"/>
      <c r="Q32"/>
      <c r="R32"/>
    </row>
    <row r="33" spans="1:18">
      <c r="A33"/>
      <c r="B33" s="46"/>
      <c r="C33" s="46"/>
      <c r="D33" s="47"/>
      <c r="E33" s="46"/>
      <c r="F33"/>
      <c r="G33"/>
      <c r="H33"/>
      <c r="I33"/>
      <c r="J33" s="48"/>
      <c r="K33"/>
      <c r="L33"/>
      <c r="M33"/>
      <c r="N33"/>
      <c r="O33"/>
      <c r="P33"/>
      <c r="Q33"/>
      <c r="R33"/>
    </row>
    <row r="34" spans="1:18">
      <c r="A34"/>
      <c r="B34" s="46"/>
      <c r="C34" s="46"/>
      <c r="D34" s="47"/>
      <c r="E34" s="46"/>
      <c r="F34"/>
      <c r="G34"/>
      <c r="H34"/>
      <c r="I34"/>
      <c r="J34" s="48"/>
      <c r="K34"/>
      <c r="L34"/>
      <c r="M34"/>
      <c r="N34"/>
      <c r="O34"/>
      <c r="P34"/>
      <c r="Q34"/>
      <c r="R34"/>
    </row>
    <row r="35" spans="1:18">
      <c r="A35"/>
      <c r="B35" s="46"/>
      <c r="C35" s="46"/>
      <c r="D35" s="47"/>
      <c r="E35" s="46"/>
      <c r="F35"/>
      <c r="G35"/>
      <c r="H35"/>
      <c r="I35"/>
      <c r="J35" s="48"/>
      <c r="K35"/>
      <c r="L35"/>
      <c r="M35"/>
      <c r="N35"/>
      <c r="O35"/>
      <c r="P35"/>
      <c r="Q35"/>
      <c r="R35"/>
    </row>
    <row r="36" spans="1:18">
      <c r="A36"/>
      <c r="B36" s="46"/>
      <c r="C36" s="46"/>
      <c r="D36" s="47"/>
      <c r="E36" s="46"/>
      <c r="F36"/>
      <c r="G36"/>
      <c r="H36"/>
      <c r="I36"/>
      <c r="J36" s="48"/>
      <c r="K36"/>
      <c r="L36"/>
      <c r="M36"/>
      <c r="N36"/>
      <c r="O36"/>
      <c r="P36"/>
      <c r="Q36"/>
      <c r="R36"/>
    </row>
    <row r="37" spans="1:18">
      <c r="A37"/>
      <c r="B37" s="46"/>
      <c r="C37" s="46"/>
      <c r="D37" s="47"/>
      <c r="E37" s="46"/>
      <c r="F37"/>
      <c r="G37"/>
      <c r="H37"/>
      <c r="I37"/>
      <c r="J37" s="48"/>
      <c r="K37"/>
      <c r="L37"/>
      <c r="M37"/>
      <c r="N37"/>
      <c r="O37"/>
      <c r="P37"/>
      <c r="Q37"/>
      <c r="R37"/>
    </row>
    <row r="38" spans="1:18">
      <c r="A38"/>
      <c r="B38" s="46"/>
      <c r="C38" s="46"/>
      <c r="D38" s="47"/>
      <c r="E38" s="46"/>
      <c r="F38"/>
      <c r="G38"/>
      <c r="H38"/>
      <c r="I38"/>
      <c r="J38" s="48"/>
      <c r="K38"/>
      <c r="L38"/>
      <c r="M38"/>
      <c r="N38"/>
      <c r="O38"/>
      <c r="P38"/>
      <c r="Q38"/>
      <c r="R38"/>
    </row>
    <row r="39" spans="1:18">
      <c r="A39"/>
      <c r="B39" s="46"/>
      <c r="C39" s="46"/>
      <c r="D39" s="47"/>
      <c r="E39" s="46"/>
      <c r="F39"/>
      <c r="G39"/>
      <c r="H39"/>
      <c r="I39"/>
      <c r="J39" s="48"/>
      <c r="K39"/>
      <c r="L39"/>
      <c r="M39"/>
      <c r="N39"/>
      <c r="O39"/>
      <c r="P39"/>
      <c r="Q39"/>
      <c r="R39"/>
    </row>
    <row r="40" spans="1:18">
      <c r="A40"/>
      <c r="B40" s="46"/>
      <c r="C40" s="46"/>
      <c r="D40" s="47"/>
      <c r="E40" s="46"/>
      <c r="F40"/>
      <c r="G40"/>
      <c r="H40"/>
      <c r="I40"/>
      <c r="J40" s="48"/>
      <c r="K40"/>
      <c r="L40"/>
      <c r="M40"/>
      <c r="N40"/>
      <c r="O40"/>
      <c r="P40"/>
      <c r="Q40"/>
      <c r="R40"/>
    </row>
    <row r="41" spans="1:18">
      <c r="A41"/>
      <c r="B41" s="46"/>
      <c r="C41" s="46"/>
      <c r="D41" s="47"/>
      <c r="E41" s="46"/>
      <c r="F41"/>
      <c r="G41"/>
      <c r="H41"/>
      <c r="I41"/>
      <c r="J41" s="48"/>
      <c r="K41"/>
      <c r="L41"/>
      <c r="M41"/>
      <c r="N41"/>
      <c r="O41"/>
      <c r="P41"/>
      <c r="Q41"/>
      <c r="R41"/>
    </row>
    <row r="42" spans="1:18">
      <c r="A42"/>
      <c r="B42" s="46"/>
      <c r="C42" s="46"/>
      <c r="D42" s="47"/>
      <c r="E42" s="46"/>
      <c r="F42"/>
      <c r="G42"/>
      <c r="H42"/>
      <c r="I42"/>
      <c r="J42" s="48"/>
      <c r="K42"/>
      <c r="L42"/>
      <c r="M42"/>
      <c r="N42"/>
      <c r="O42"/>
      <c r="P42"/>
      <c r="Q42"/>
      <c r="R42"/>
    </row>
    <row r="43" spans="1:18">
      <c r="A43"/>
      <c r="B43" s="46"/>
      <c r="C43" s="46"/>
      <c r="D43" s="47"/>
      <c r="E43" s="46"/>
      <c r="F43"/>
      <c r="G43"/>
      <c r="H43"/>
      <c r="I43"/>
      <c r="J43" s="48"/>
      <c r="K43"/>
      <c r="L43"/>
      <c r="M43"/>
      <c r="N43"/>
      <c r="O43"/>
      <c r="P43"/>
      <c r="Q43"/>
      <c r="R43"/>
    </row>
    <row r="44" spans="1:18">
      <c r="A44"/>
      <c r="B44" s="46"/>
      <c r="C44" s="46"/>
      <c r="D44" s="47"/>
      <c r="E44" s="46"/>
      <c r="F44"/>
      <c r="G44"/>
      <c r="H44"/>
      <c r="I44"/>
      <c r="J44" s="48"/>
      <c r="K44"/>
      <c r="L44"/>
      <c r="M44"/>
      <c r="N44"/>
      <c r="O44"/>
      <c r="P44"/>
      <c r="Q44"/>
      <c r="R44"/>
    </row>
    <row r="45" spans="1:18">
      <c r="A45"/>
      <c r="B45" s="46"/>
      <c r="C45" s="46"/>
      <c r="D45" s="47"/>
      <c r="E45" s="46"/>
      <c r="F45"/>
      <c r="G45"/>
      <c r="H45"/>
      <c r="I45"/>
      <c r="J45" s="48"/>
      <c r="K45"/>
      <c r="L45"/>
      <c r="M45"/>
      <c r="N45"/>
      <c r="O45"/>
      <c r="P45"/>
      <c r="Q45"/>
      <c r="R45"/>
    </row>
    <row r="46" spans="1:18">
      <c r="A46"/>
      <c r="B46" s="46"/>
      <c r="C46" s="46"/>
      <c r="D46" s="47"/>
      <c r="E46" s="46"/>
      <c r="F46"/>
      <c r="G46"/>
      <c r="H46"/>
      <c r="I46"/>
      <c r="J46" s="48"/>
      <c r="K46"/>
      <c r="L46"/>
      <c r="M46"/>
      <c r="N46"/>
      <c r="O46"/>
      <c r="P46"/>
      <c r="Q46"/>
      <c r="R46"/>
    </row>
    <row r="47" spans="1:18">
      <c r="A47"/>
      <c r="B47" s="46"/>
      <c r="C47" s="46"/>
      <c r="D47" s="47"/>
      <c r="E47" s="46"/>
      <c r="F47"/>
      <c r="G47"/>
      <c r="H47"/>
      <c r="I47"/>
      <c r="J47" s="48"/>
      <c r="K47"/>
      <c r="L47"/>
      <c r="M47"/>
      <c r="N47"/>
      <c r="O47"/>
      <c r="P47"/>
      <c r="Q47"/>
      <c r="R47"/>
    </row>
    <row r="48" spans="1:18">
      <c r="A48"/>
      <c r="B48" s="46"/>
      <c r="C48" s="46"/>
      <c r="D48" s="47"/>
      <c r="E48" s="46"/>
      <c r="F48"/>
      <c r="G48"/>
      <c r="H48"/>
      <c r="I48"/>
      <c r="J48" s="48"/>
      <c r="K48"/>
      <c r="L48"/>
      <c r="M48"/>
      <c r="N48"/>
      <c r="O48"/>
      <c r="P48"/>
      <c r="Q48"/>
      <c r="R48"/>
    </row>
    <row r="49" spans="1:18">
      <c r="A49"/>
      <c r="B49" s="46"/>
      <c r="C49" s="46"/>
      <c r="D49" s="47"/>
      <c r="E49" s="46"/>
      <c r="F49"/>
      <c r="G49"/>
      <c r="H49"/>
      <c r="I49"/>
      <c r="J49" s="48"/>
      <c r="K49"/>
      <c r="L49"/>
      <c r="M49"/>
      <c r="N49"/>
      <c r="O49"/>
      <c r="P49"/>
      <c r="Q49"/>
      <c r="R49"/>
    </row>
    <row r="50" spans="1:18">
      <c r="A50"/>
      <c r="B50" s="46"/>
      <c r="C50" s="46"/>
      <c r="D50" s="47"/>
      <c r="E50" s="46"/>
      <c r="F50"/>
      <c r="G50"/>
      <c r="H50"/>
      <c r="I50"/>
      <c r="J50" s="48"/>
      <c r="K50"/>
      <c r="L50"/>
      <c r="M50"/>
      <c r="N50"/>
      <c r="O50"/>
      <c r="P50"/>
      <c r="Q50"/>
      <c r="R50"/>
    </row>
    <row r="51" spans="1:18">
      <c r="A51"/>
      <c r="B51" s="46"/>
      <c r="C51" s="46"/>
      <c r="D51" s="47"/>
      <c r="E51" s="46"/>
      <c r="F51"/>
      <c r="G51"/>
      <c r="H51"/>
      <c r="I51"/>
      <c r="J51" s="48"/>
      <c r="K51"/>
      <c r="L51"/>
      <c r="M51"/>
      <c r="N51"/>
      <c r="O51"/>
      <c r="P51"/>
      <c r="Q51"/>
      <c r="R51"/>
    </row>
    <row r="52" spans="1:18">
      <c r="A52"/>
      <c r="B52" s="46"/>
      <c r="C52" s="46"/>
      <c r="D52" s="47"/>
      <c r="E52" s="46"/>
      <c r="F52"/>
      <c r="G52"/>
      <c r="H52"/>
      <c r="I52"/>
      <c r="J52" s="48"/>
      <c r="K52"/>
      <c r="L52"/>
      <c r="M52"/>
      <c r="N52"/>
      <c r="O52"/>
      <c r="P52"/>
      <c r="Q52"/>
      <c r="R52"/>
    </row>
    <row r="53" spans="1:18">
      <c r="A53"/>
      <c r="B53" s="46"/>
      <c r="C53" s="46"/>
      <c r="D53" s="47"/>
      <c r="E53" s="46"/>
      <c r="F53"/>
      <c r="G53"/>
      <c r="H53"/>
      <c r="I53"/>
      <c r="J53" s="48"/>
      <c r="K53"/>
      <c r="L53"/>
      <c r="M53"/>
      <c r="N53"/>
      <c r="O53"/>
      <c r="P53"/>
      <c r="Q53"/>
      <c r="R53"/>
    </row>
    <row r="54" spans="1:18">
      <c r="A54"/>
      <c r="B54" s="46"/>
      <c r="C54" s="46"/>
      <c r="D54" s="47"/>
      <c r="E54" s="46"/>
      <c r="F54"/>
      <c r="G54"/>
      <c r="H54"/>
      <c r="I54"/>
      <c r="J54" s="48"/>
      <c r="K54"/>
      <c r="L54"/>
      <c r="M54"/>
      <c r="N54"/>
      <c r="O54"/>
      <c r="P54"/>
      <c r="Q54"/>
      <c r="R54"/>
    </row>
    <row r="55" spans="1:18">
      <c r="A55"/>
      <c r="B55" s="46"/>
      <c r="C55" s="46"/>
      <c r="D55" s="47"/>
      <c r="E55" s="46"/>
      <c r="F55"/>
      <c r="G55"/>
      <c r="H55"/>
      <c r="I55"/>
      <c r="J55" s="48"/>
      <c r="K55"/>
      <c r="L55"/>
      <c r="M55"/>
      <c r="N55"/>
      <c r="O55"/>
      <c r="P55"/>
      <c r="Q55"/>
      <c r="R55"/>
    </row>
    <row r="56" spans="1:18">
      <c r="A56"/>
      <c r="B56" s="46"/>
      <c r="C56" s="46"/>
      <c r="D56" s="47"/>
      <c r="E56" s="46"/>
      <c r="F56"/>
      <c r="G56"/>
      <c r="H56"/>
      <c r="I56"/>
      <c r="J56" s="48"/>
      <c r="K56"/>
      <c r="L56"/>
      <c r="M56"/>
      <c r="N56"/>
      <c r="O56"/>
      <c r="P56"/>
      <c r="Q56"/>
      <c r="R56"/>
    </row>
    <row r="57" spans="1:18">
      <c r="A57"/>
      <c r="B57" s="46"/>
      <c r="C57" s="46"/>
      <c r="D57" s="47"/>
      <c r="E57" s="46"/>
      <c r="F57"/>
      <c r="G57"/>
      <c r="H57"/>
      <c r="I57"/>
      <c r="J57" s="48"/>
      <c r="K57"/>
      <c r="L57"/>
      <c r="M57"/>
      <c r="N57"/>
      <c r="O57"/>
      <c r="P57"/>
      <c r="Q57"/>
      <c r="R57"/>
    </row>
    <row r="58" spans="1:18">
      <c r="A58"/>
      <c r="B58" s="46"/>
      <c r="C58" s="46"/>
      <c r="D58" s="47"/>
      <c r="E58" s="46"/>
      <c r="F58"/>
      <c r="G58"/>
      <c r="H58"/>
      <c r="I58"/>
      <c r="J58" s="48"/>
      <c r="K58"/>
      <c r="L58"/>
      <c r="M58"/>
      <c r="N58"/>
      <c r="O58"/>
      <c r="P58"/>
      <c r="Q58"/>
      <c r="R58"/>
    </row>
    <row r="59" spans="1:18">
      <c r="A59"/>
      <c r="B59" s="46"/>
      <c r="C59" s="46"/>
      <c r="D59" s="47"/>
      <c r="E59" s="46"/>
      <c r="F59"/>
      <c r="G59"/>
      <c r="H59"/>
      <c r="I59"/>
      <c r="J59" s="48"/>
      <c r="K59"/>
      <c r="L59"/>
      <c r="M59"/>
      <c r="N59"/>
      <c r="O59"/>
      <c r="P59"/>
      <c r="Q59"/>
      <c r="R59"/>
    </row>
    <row r="60" spans="1:18">
      <c r="A60"/>
      <c r="B60" s="46"/>
      <c r="C60" s="46"/>
      <c r="D60" s="47"/>
      <c r="E60" s="46"/>
      <c r="F60"/>
      <c r="G60"/>
      <c r="H60"/>
      <c r="I60"/>
      <c r="J60" s="48"/>
      <c r="K60"/>
      <c r="L60"/>
      <c r="M60"/>
      <c r="N60"/>
      <c r="O60"/>
      <c r="P60"/>
      <c r="Q60"/>
      <c r="R60"/>
    </row>
    <row r="61" spans="1:18">
      <c r="A61"/>
      <c r="B61" s="46"/>
      <c r="C61" s="46"/>
      <c r="D61" s="47"/>
      <c r="E61" s="46"/>
      <c r="F61"/>
      <c r="G61"/>
      <c r="H61"/>
      <c r="I61"/>
      <c r="J61" s="48"/>
      <c r="K61"/>
      <c r="L61"/>
      <c r="M61"/>
      <c r="N61"/>
      <c r="O61"/>
      <c r="P61"/>
      <c r="Q61"/>
      <c r="R61"/>
    </row>
    <row r="62" spans="1:18">
      <c r="A62"/>
      <c r="B62" s="46"/>
      <c r="C62" s="46"/>
      <c r="D62" s="47"/>
      <c r="E62" s="46"/>
      <c r="F62"/>
      <c r="G62"/>
      <c r="H62"/>
      <c r="I62"/>
      <c r="J62" s="48"/>
      <c r="K62"/>
      <c r="L62"/>
      <c r="M62"/>
      <c r="N62"/>
      <c r="O62"/>
      <c r="P62"/>
      <c r="Q62"/>
      <c r="R62"/>
    </row>
    <row r="63" spans="1:18">
      <c r="A63"/>
      <c r="B63" s="46"/>
      <c r="C63" s="46"/>
      <c r="D63" s="47"/>
      <c r="E63" s="46"/>
      <c r="F63"/>
      <c r="G63"/>
      <c r="H63"/>
      <c r="I63"/>
      <c r="J63" s="48"/>
      <c r="K63"/>
      <c r="L63"/>
      <c r="M63"/>
      <c r="N63"/>
      <c r="O63"/>
      <c r="P63"/>
      <c r="Q63"/>
      <c r="R63"/>
    </row>
    <row r="64" spans="1:18">
      <c r="A64"/>
      <c r="B64" s="46"/>
      <c r="C64" s="46"/>
      <c r="D64" s="47"/>
      <c r="E64" s="46"/>
      <c r="F64"/>
      <c r="G64"/>
      <c r="H64"/>
      <c r="I64"/>
      <c r="J64" s="48"/>
      <c r="K64"/>
      <c r="L64"/>
      <c r="M64"/>
      <c r="N64"/>
      <c r="O64"/>
      <c r="P64"/>
      <c r="Q64"/>
      <c r="R64"/>
    </row>
    <row r="65" spans="1:18">
      <c r="A65"/>
      <c r="B65" s="46"/>
      <c r="C65" s="46"/>
      <c r="D65" s="47"/>
      <c r="E65" s="46"/>
      <c r="F65"/>
      <c r="G65"/>
      <c r="H65"/>
      <c r="I65"/>
      <c r="J65" s="48"/>
      <c r="K65"/>
      <c r="L65"/>
      <c r="M65"/>
      <c r="N65"/>
      <c r="O65"/>
      <c r="P65"/>
      <c r="Q65"/>
      <c r="R65"/>
    </row>
    <row r="66" spans="1:18">
      <c r="A66"/>
      <c r="B66" s="46"/>
      <c r="C66" s="46"/>
      <c r="D66" s="47"/>
      <c r="E66" s="46"/>
      <c r="F66"/>
      <c r="G66"/>
      <c r="H66"/>
      <c r="I66"/>
      <c r="J66" s="48"/>
      <c r="K66"/>
      <c r="L66"/>
      <c r="M66"/>
      <c r="N66"/>
      <c r="O66"/>
      <c r="P66"/>
      <c r="Q66"/>
      <c r="R66"/>
    </row>
    <row r="67" spans="1:18">
      <c r="A67"/>
      <c r="B67" s="46"/>
      <c r="C67" s="46"/>
      <c r="D67" s="47"/>
      <c r="E67" s="46"/>
      <c r="F67"/>
      <c r="G67"/>
      <c r="H67"/>
      <c r="I67"/>
      <c r="J67" s="48"/>
      <c r="K67"/>
      <c r="L67"/>
      <c r="M67"/>
      <c r="N67"/>
      <c r="O67"/>
      <c r="P67"/>
      <c r="Q67"/>
      <c r="R67"/>
    </row>
    <row r="68" spans="1:18">
      <c r="A68"/>
      <c r="B68" s="46"/>
      <c r="C68" s="46"/>
      <c r="D68" s="47"/>
      <c r="E68" s="46"/>
      <c r="F68"/>
      <c r="G68"/>
      <c r="H68"/>
      <c r="I68"/>
      <c r="J68" s="48"/>
      <c r="K68"/>
      <c r="L68"/>
      <c r="M68"/>
      <c r="N68"/>
      <c r="O68"/>
      <c r="P68"/>
      <c r="Q68"/>
      <c r="R68"/>
    </row>
    <row r="69" spans="1:18">
      <c r="A69"/>
      <c r="B69" s="46"/>
      <c r="C69" s="46"/>
      <c r="D69" s="47"/>
      <c r="E69" s="46"/>
      <c r="F69"/>
      <c r="G69"/>
      <c r="H69"/>
      <c r="I69"/>
      <c r="J69" s="48"/>
      <c r="K69"/>
      <c r="L69"/>
      <c r="M69"/>
      <c r="N69"/>
      <c r="O69"/>
      <c r="P69"/>
      <c r="Q69"/>
      <c r="R69"/>
    </row>
    <row r="70" spans="1:18">
      <c r="A70"/>
      <c r="B70" s="46"/>
      <c r="C70" s="46"/>
      <c r="D70" s="47"/>
      <c r="E70" s="46"/>
      <c r="F70"/>
      <c r="G70"/>
      <c r="H70"/>
      <c r="I70"/>
      <c r="J70" s="48"/>
      <c r="K70"/>
      <c r="L70"/>
      <c r="M70"/>
      <c r="N70"/>
      <c r="O70"/>
      <c r="P70"/>
      <c r="Q70"/>
      <c r="R70"/>
    </row>
    <row r="71" spans="1:18">
      <c r="A71"/>
      <c r="B71" s="46"/>
      <c r="C71" s="46"/>
      <c r="D71" s="47"/>
      <c r="E71" s="46"/>
      <c r="F71"/>
      <c r="G71"/>
      <c r="H71"/>
      <c r="I71"/>
      <c r="J71" s="48"/>
      <c r="K71"/>
      <c r="L71"/>
      <c r="M71"/>
      <c r="N71"/>
      <c r="O71"/>
      <c r="P71"/>
      <c r="Q71"/>
      <c r="R71"/>
    </row>
    <row r="72" spans="1:18">
      <c r="A72"/>
      <c r="B72" s="46"/>
      <c r="C72" s="46"/>
      <c r="D72" s="47"/>
      <c r="E72" s="46"/>
      <c r="F72"/>
      <c r="G72"/>
      <c r="H72"/>
      <c r="I72"/>
      <c r="J72" s="48"/>
      <c r="K72"/>
      <c r="L72"/>
      <c r="M72"/>
      <c r="N72"/>
      <c r="O72"/>
      <c r="P72"/>
      <c r="Q72"/>
      <c r="R72"/>
    </row>
    <row r="73" spans="1:18">
      <c r="A73"/>
      <c r="B73" s="46"/>
      <c r="C73" s="46"/>
      <c r="D73" s="47"/>
      <c r="E73" s="46"/>
      <c r="F73"/>
      <c r="G73"/>
      <c r="H73"/>
      <c r="I73"/>
      <c r="J73" s="48"/>
      <c r="K73"/>
      <c r="L73"/>
      <c r="M73"/>
      <c r="N73"/>
      <c r="O73"/>
      <c r="P73"/>
      <c r="Q73"/>
      <c r="R73"/>
    </row>
    <row r="74" spans="1:18">
      <c r="A74"/>
      <c r="B74" s="46"/>
      <c r="C74" s="46"/>
      <c r="D74" s="47"/>
      <c r="E74" s="46"/>
      <c r="F74"/>
      <c r="G74"/>
      <c r="H74"/>
      <c r="I74"/>
      <c r="J74" s="48"/>
      <c r="K74"/>
      <c r="L74"/>
      <c r="M74"/>
      <c r="N74"/>
      <c r="O74"/>
      <c r="P74"/>
      <c r="Q74"/>
      <c r="R74"/>
    </row>
    <row r="75" spans="1:18">
      <c r="A75"/>
      <c r="B75" s="46"/>
      <c r="C75" s="46"/>
      <c r="D75" s="47"/>
      <c r="E75" s="46"/>
      <c r="F75"/>
      <c r="G75"/>
      <c r="H75"/>
      <c r="I75"/>
      <c r="J75" s="48"/>
      <c r="K75"/>
      <c r="L75"/>
      <c r="M75"/>
      <c r="N75"/>
      <c r="O75"/>
      <c r="P75"/>
      <c r="Q75"/>
      <c r="R75"/>
    </row>
    <row r="76" spans="1:18">
      <c r="A76"/>
      <c r="B76" s="46"/>
      <c r="C76" s="46"/>
      <c r="D76" s="47"/>
      <c r="E76" s="46"/>
      <c r="F76"/>
      <c r="G76"/>
      <c r="H76"/>
      <c r="I76"/>
      <c r="J76" s="48"/>
      <c r="K76"/>
      <c r="L76"/>
      <c r="M76"/>
      <c r="N76"/>
      <c r="O76"/>
      <c r="P76"/>
      <c r="Q76"/>
      <c r="R76"/>
    </row>
    <row r="77" spans="1:18">
      <c r="A77"/>
      <c r="B77" s="46"/>
      <c r="C77" s="46"/>
      <c r="D77" s="47"/>
      <c r="E77" s="46"/>
      <c r="F77"/>
      <c r="G77"/>
      <c r="H77"/>
      <c r="I77"/>
      <c r="J77" s="48"/>
      <c r="K77"/>
      <c r="L77"/>
      <c r="M77"/>
      <c r="N77"/>
      <c r="O77"/>
      <c r="P77"/>
      <c r="Q77"/>
      <c r="R77"/>
    </row>
    <row r="78" spans="1:18">
      <c r="A78"/>
      <c r="B78" s="46"/>
      <c r="C78" s="46"/>
      <c r="D78" s="47"/>
      <c r="E78" s="46"/>
      <c r="F78"/>
      <c r="G78"/>
      <c r="H78"/>
      <c r="I78"/>
      <c r="J78" s="48"/>
      <c r="K78"/>
      <c r="L78"/>
      <c r="M78"/>
      <c r="N78"/>
      <c r="O78"/>
      <c r="P78"/>
      <c r="Q78"/>
      <c r="R78"/>
    </row>
    <row r="79" spans="1:18">
      <c r="A79"/>
      <c r="B79" s="46"/>
      <c r="C79" s="46"/>
      <c r="D79" s="47"/>
      <c r="E79" s="46"/>
      <c r="F79"/>
      <c r="G79"/>
      <c r="H79"/>
      <c r="I79"/>
      <c r="J79" s="48"/>
      <c r="K79"/>
      <c r="L79"/>
      <c r="M79"/>
      <c r="N79"/>
      <c r="O79"/>
      <c r="P79"/>
      <c r="Q79"/>
      <c r="R79"/>
    </row>
    <row r="80" spans="1:18">
      <c r="A80"/>
      <c r="B80" s="46"/>
      <c r="C80" s="46"/>
      <c r="D80" s="47"/>
      <c r="E80" s="46"/>
      <c r="F80"/>
      <c r="G80"/>
      <c r="H80"/>
      <c r="I80"/>
      <c r="J80" s="48"/>
      <c r="K80"/>
      <c r="L80"/>
      <c r="M80"/>
      <c r="N80"/>
      <c r="O80"/>
      <c r="P80"/>
      <c r="Q80"/>
      <c r="R80"/>
    </row>
    <row r="81" spans="1:18">
      <c r="A81"/>
      <c r="B81" s="46"/>
      <c r="C81" s="46"/>
      <c r="D81" s="47"/>
      <c r="E81" s="46"/>
      <c r="F81"/>
      <c r="G81"/>
      <c r="H81"/>
      <c r="I81"/>
      <c r="J81" s="48"/>
      <c r="K81"/>
      <c r="L81"/>
      <c r="M81"/>
      <c r="N81"/>
      <c r="O81"/>
      <c r="P81"/>
      <c r="Q81"/>
      <c r="R81"/>
    </row>
    <row r="82" spans="1:18">
      <c r="A82"/>
      <c r="B82" s="46"/>
      <c r="C82" s="46"/>
      <c r="D82" s="47"/>
      <c r="E82" s="46"/>
      <c r="F82"/>
      <c r="G82"/>
      <c r="H82"/>
      <c r="I82"/>
      <c r="J82" s="48"/>
      <c r="K82"/>
      <c r="L82"/>
      <c r="M82"/>
      <c r="N82"/>
      <c r="O82"/>
      <c r="P82"/>
      <c r="Q82"/>
      <c r="R82"/>
    </row>
    <row r="83" spans="1:18">
      <c r="A83"/>
      <c r="B83" s="46"/>
      <c r="C83" s="46"/>
      <c r="D83" s="47"/>
      <c r="E83" s="46"/>
      <c r="F83"/>
      <c r="G83"/>
      <c r="H83"/>
      <c r="I83"/>
      <c r="J83" s="48"/>
      <c r="K83"/>
      <c r="L83"/>
      <c r="M83"/>
      <c r="N83"/>
      <c r="O83"/>
      <c r="P83"/>
      <c r="Q83"/>
      <c r="R83"/>
    </row>
    <row r="84" spans="1:18">
      <c r="A84"/>
      <c r="B84" s="46"/>
      <c r="C84" s="46"/>
      <c r="D84" s="47"/>
      <c r="E84" s="46"/>
      <c r="F84"/>
      <c r="G84"/>
      <c r="H84"/>
      <c r="I84"/>
      <c r="J84" s="48"/>
      <c r="K84"/>
      <c r="L84"/>
      <c r="M84"/>
      <c r="N84"/>
      <c r="O84"/>
      <c r="P84"/>
      <c r="Q84"/>
      <c r="R84"/>
    </row>
    <row r="85" spans="1:18">
      <c r="A85"/>
      <c r="B85" s="46"/>
      <c r="C85" s="46"/>
      <c r="D85" s="47"/>
      <c r="E85" s="46"/>
      <c r="F85"/>
      <c r="G85"/>
      <c r="H85"/>
      <c r="I85"/>
      <c r="J85" s="48"/>
      <c r="K85"/>
      <c r="L85"/>
      <c r="M85"/>
      <c r="N85"/>
      <c r="O85"/>
      <c r="P85"/>
      <c r="Q85"/>
      <c r="R85"/>
    </row>
    <row r="86" spans="1:18">
      <c r="A86"/>
      <c r="B86" s="46"/>
      <c r="C86" s="46"/>
      <c r="D86" s="47"/>
      <c r="E86" s="46"/>
      <c r="F86"/>
      <c r="G86"/>
      <c r="H86"/>
      <c r="I86"/>
      <c r="J86" s="48"/>
      <c r="K86"/>
      <c r="L86"/>
      <c r="M86"/>
      <c r="N86"/>
      <c r="O86"/>
      <c r="P86"/>
      <c r="Q86"/>
      <c r="R86"/>
    </row>
    <row r="87" spans="1:18">
      <c r="A87"/>
      <c r="B87" s="46"/>
      <c r="C87" s="46"/>
      <c r="D87" s="47"/>
      <c r="E87" s="46"/>
      <c r="F87"/>
      <c r="G87"/>
      <c r="H87"/>
      <c r="I87"/>
      <c r="J87" s="48"/>
      <c r="K87"/>
      <c r="L87"/>
      <c r="M87"/>
      <c r="N87"/>
      <c r="O87"/>
      <c r="P87"/>
      <c r="Q87"/>
      <c r="R87"/>
    </row>
    <row r="88" spans="1:18">
      <c r="A88"/>
      <c r="B88" s="46"/>
      <c r="C88" s="46"/>
      <c r="D88" s="47"/>
      <c r="E88" s="46"/>
      <c r="F88"/>
      <c r="G88"/>
      <c r="H88"/>
      <c r="I88"/>
      <c r="J88" s="48"/>
      <c r="K88"/>
      <c r="L88"/>
      <c r="M88"/>
      <c r="N88"/>
      <c r="O88"/>
      <c r="P88"/>
      <c r="Q88"/>
      <c r="R88"/>
    </row>
    <row r="89" spans="1:18">
      <c r="A89"/>
      <c r="B89" s="46"/>
      <c r="C89" s="46"/>
      <c r="D89" s="47"/>
      <c r="E89" s="46"/>
      <c r="F89"/>
      <c r="G89"/>
      <c r="H89"/>
      <c r="I89"/>
      <c r="J89" s="48"/>
      <c r="K89"/>
      <c r="L89"/>
      <c r="M89"/>
      <c r="N89"/>
      <c r="O89"/>
      <c r="P89"/>
      <c r="Q89"/>
      <c r="R89"/>
    </row>
    <row r="90" spans="1:18">
      <c r="A90"/>
      <c r="B90" s="46"/>
      <c r="C90" s="46"/>
      <c r="D90" s="47"/>
      <c r="E90" s="46"/>
      <c r="F90"/>
      <c r="G90"/>
      <c r="H90"/>
      <c r="I90"/>
      <c r="J90" s="48"/>
      <c r="K90"/>
      <c r="L90"/>
      <c r="M90"/>
      <c r="N90"/>
      <c r="O90"/>
      <c r="P90"/>
      <c r="Q90"/>
      <c r="R90"/>
    </row>
    <row r="91" spans="1:18">
      <c r="A91"/>
      <c r="B91" s="46"/>
      <c r="C91" s="46"/>
      <c r="D91" s="47"/>
      <c r="E91" s="46"/>
      <c r="F91"/>
      <c r="G91"/>
      <c r="H91"/>
      <c r="I91"/>
      <c r="J91" s="48"/>
      <c r="K91"/>
      <c r="L91"/>
      <c r="M91"/>
      <c r="N91"/>
      <c r="O91"/>
      <c r="P91"/>
      <c r="Q91"/>
      <c r="R91"/>
    </row>
    <row r="92" spans="1:18">
      <c r="A92"/>
      <c r="B92" s="46"/>
      <c r="C92" s="46"/>
      <c r="D92" s="47"/>
      <c r="E92" s="46"/>
      <c r="F92"/>
      <c r="G92"/>
      <c r="H92"/>
      <c r="I92"/>
      <c r="J92" s="48"/>
      <c r="K92"/>
      <c r="L92"/>
      <c r="M92"/>
      <c r="N92"/>
      <c r="O92"/>
      <c r="P92"/>
      <c r="Q92"/>
      <c r="R92"/>
    </row>
    <row r="93" spans="1:18">
      <c r="A93"/>
      <c r="B93" s="46"/>
      <c r="C93" s="46"/>
      <c r="D93" s="47"/>
      <c r="E93" s="46"/>
      <c r="F93"/>
      <c r="G93"/>
      <c r="H93"/>
      <c r="I93"/>
      <c r="J93" s="48"/>
      <c r="K93"/>
      <c r="L93"/>
      <c r="M93"/>
      <c r="N93"/>
      <c r="O93"/>
      <c r="P93"/>
      <c r="Q93"/>
      <c r="R93"/>
    </row>
    <row r="94" spans="1:18">
      <c r="A94"/>
      <c r="B94" s="46"/>
      <c r="C94" s="46"/>
      <c r="D94" s="47"/>
      <c r="E94" s="46"/>
      <c r="F94"/>
      <c r="G94"/>
      <c r="H94"/>
      <c r="I94"/>
      <c r="J94" s="48"/>
      <c r="K94"/>
      <c r="L94"/>
      <c r="M94"/>
      <c r="N94"/>
      <c r="O94"/>
      <c r="P94"/>
      <c r="Q94"/>
      <c r="R94"/>
    </row>
    <row r="95" spans="1:18">
      <c r="A95"/>
      <c r="B95" s="46"/>
      <c r="C95" s="46"/>
      <c r="D95" s="47"/>
      <c r="E95" s="46"/>
      <c r="F95"/>
      <c r="G95"/>
      <c r="H95"/>
      <c r="I95"/>
      <c r="J95" s="48"/>
      <c r="K95"/>
      <c r="L95"/>
      <c r="M95"/>
      <c r="N95"/>
      <c r="O95"/>
      <c r="P95"/>
      <c r="Q95"/>
      <c r="R95"/>
    </row>
    <row r="96" spans="1:18">
      <c r="A96"/>
      <c r="B96" s="46"/>
      <c r="C96" s="46"/>
      <c r="D96" s="47"/>
      <c r="E96" s="46"/>
      <c r="F96"/>
      <c r="G96"/>
      <c r="H96"/>
      <c r="I96"/>
      <c r="J96" s="48"/>
      <c r="K96"/>
      <c r="L96"/>
      <c r="M96"/>
      <c r="N96"/>
      <c r="O96"/>
      <c r="P96"/>
      <c r="Q96"/>
      <c r="R96"/>
    </row>
    <row r="97" spans="1:18">
      <c r="A97"/>
      <c r="B97" s="46"/>
      <c r="C97" s="46"/>
      <c r="D97" s="47"/>
      <c r="E97" s="46"/>
      <c r="F97"/>
      <c r="G97"/>
      <c r="H97"/>
      <c r="I97"/>
      <c r="J97" s="48"/>
      <c r="K97"/>
      <c r="L97"/>
      <c r="M97"/>
      <c r="N97"/>
      <c r="O97"/>
      <c r="P97"/>
      <c r="Q97"/>
      <c r="R97"/>
    </row>
    <row r="98" spans="1:18">
      <c r="A98"/>
      <c r="B98" s="46"/>
      <c r="C98" s="46"/>
      <c r="D98" s="47"/>
      <c r="E98" s="46"/>
      <c r="F98"/>
      <c r="G98"/>
      <c r="H98"/>
      <c r="I98"/>
      <c r="J98" s="48"/>
      <c r="K98"/>
      <c r="L98"/>
      <c r="M98"/>
      <c r="N98"/>
      <c r="O98"/>
      <c r="P98"/>
      <c r="Q98"/>
      <c r="R98"/>
    </row>
    <row r="99" spans="1:18">
      <c r="A99"/>
      <c r="B99" s="46"/>
      <c r="C99" s="46"/>
      <c r="D99" s="47"/>
      <c r="E99" s="46"/>
      <c r="F99"/>
      <c r="G99"/>
      <c r="H99"/>
      <c r="I99"/>
      <c r="J99" s="48"/>
      <c r="K99"/>
      <c r="L99"/>
      <c r="M99"/>
      <c r="N99"/>
      <c r="O99"/>
      <c r="P99"/>
      <c r="Q99"/>
      <c r="R99"/>
    </row>
    <row r="100" spans="1:18">
      <c r="A100"/>
      <c r="B100" s="46"/>
      <c r="C100" s="46"/>
      <c r="D100" s="47"/>
      <c r="E100" s="46"/>
      <c r="F100"/>
      <c r="G100"/>
      <c r="H100"/>
      <c r="I100"/>
      <c r="J100" s="48"/>
      <c r="K100"/>
      <c r="L100"/>
      <c r="M100"/>
      <c r="N100"/>
      <c r="O100"/>
      <c r="P100"/>
      <c r="Q100"/>
      <c r="R100"/>
    </row>
    <row r="101" spans="1:18">
      <c r="A101"/>
      <c r="B101" s="46"/>
      <c r="C101" s="46"/>
      <c r="D101" s="47"/>
      <c r="E101" s="46"/>
      <c r="F101"/>
      <c r="G101"/>
      <c r="H101"/>
      <c r="I101"/>
      <c r="J101" s="48"/>
      <c r="K101"/>
      <c r="L101"/>
      <c r="M101"/>
      <c r="N101"/>
      <c r="O101"/>
      <c r="P101"/>
      <c r="Q101"/>
      <c r="R101"/>
    </row>
    <row r="102" spans="1:18">
      <c r="A102"/>
      <c r="B102" s="46"/>
      <c r="C102" s="46"/>
      <c r="D102" s="47"/>
      <c r="E102" s="46"/>
      <c r="F102"/>
      <c r="G102"/>
      <c r="H102"/>
      <c r="I102"/>
      <c r="J102" s="48"/>
      <c r="K102"/>
      <c r="L102"/>
      <c r="M102"/>
      <c r="N102"/>
      <c r="O102"/>
      <c r="P102"/>
      <c r="Q102"/>
      <c r="R102"/>
    </row>
    <row r="103" spans="1:18">
      <c r="A103"/>
      <c r="B103" s="46"/>
      <c r="C103" s="46"/>
      <c r="D103" s="47"/>
      <c r="E103" s="46"/>
      <c r="F103"/>
      <c r="G103"/>
      <c r="H103"/>
      <c r="I103"/>
      <c r="J103" s="48"/>
      <c r="K103"/>
      <c r="L103"/>
      <c r="M103"/>
      <c r="N103"/>
      <c r="O103"/>
      <c r="P103"/>
      <c r="Q103"/>
      <c r="R103"/>
    </row>
    <row r="104" spans="1:18">
      <c r="A104"/>
      <c r="B104" s="46"/>
      <c r="C104" s="46"/>
      <c r="D104" s="47"/>
      <c r="E104" s="46"/>
      <c r="F104"/>
      <c r="G104"/>
      <c r="H104"/>
      <c r="I104"/>
      <c r="J104" s="48"/>
      <c r="K104"/>
      <c r="L104"/>
      <c r="M104"/>
      <c r="N104"/>
      <c r="O104"/>
      <c r="P104"/>
      <c r="Q104"/>
      <c r="R104"/>
    </row>
    <row r="105" spans="1:18">
      <c r="A105"/>
      <c r="B105" s="46"/>
      <c r="C105" s="46"/>
      <c r="D105" s="47"/>
      <c r="E105" s="46"/>
      <c r="F105"/>
      <c r="G105"/>
      <c r="H105"/>
      <c r="I105"/>
      <c r="J105" s="48"/>
      <c r="K105"/>
      <c r="L105"/>
      <c r="M105"/>
      <c r="N105"/>
      <c r="O105"/>
      <c r="P105"/>
      <c r="Q105"/>
      <c r="R105"/>
    </row>
    <row r="106" spans="1:18">
      <c r="A106"/>
      <c r="B106" s="46"/>
      <c r="C106" s="46"/>
      <c r="D106" s="47"/>
      <c r="E106" s="46"/>
      <c r="F106"/>
      <c r="G106"/>
      <c r="H106"/>
      <c r="I106"/>
      <c r="J106" s="48"/>
      <c r="K106"/>
      <c r="L106"/>
      <c r="M106"/>
      <c r="N106"/>
      <c r="O106"/>
      <c r="P106"/>
      <c r="Q106"/>
      <c r="R106"/>
    </row>
    <row r="107" spans="1:18">
      <c r="A107"/>
      <c r="B107" s="46"/>
      <c r="C107" s="46"/>
      <c r="D107" s="47"/>
      <c r="E107" s="46"/>
      <c r="F107"/>
      <c r="G107"/>
      <c r="H107"/>
      <c r="I107"/>
      <c r="J107" s="48"/>
      <c r="K107"/>
      <c r="L107"/>
      <c r="M107"/>
      <c r="N107"/>
      <c r="O107"/>
      <c r="P107"/>
      <c r="Q107"/>
      <c r="R107"/>
    </row>
    <row r="108" spans="1:18">
      <c r="A108"/>
      <c r="B108" s="46"/>
      <c r="C108" s="46"/>
      <c r="D108" s="47"/>
      <c r="E108" s="46"/>
      <c r="F108"/>
      <c r="G108"/>
      <c r="H108"/>
      <c r="I108"/>
      <c r="J108" s="48"/>
      <c r="K108"/>
      <c r="L108"/>
      <c r="M108"/>
      <c r="N108"/>
      <c r="O108"/>
      <c r="P108"/>
      <c r="Q108"/>
      <c r="R108"/>
    </row>
    <row r="109" spans="1:18">
      <c r="A109"/>
      <c r="B109" s="46"/>
      <c r="C109" s="46"/>
      <c r="D109" s="47"/>
      <c r="E109" s="46"/>
      <c r="F109"/>
      <c r="G109"/>
      <c r="H109"/>
      <c r="I109"/>
      <c r="J109" s="48"/>
      <c r="K109"/>
      <c r="L109"/>
      <c r="M109"/>
      <c r="N109"/>
      <c r="O109"/>
      <c r="P109"/>
      <c r="Q109"/>
      <c r="R109"/>
    </row>
    <row r="110" spans="1:18">
      <c r="A110"/>
      <c r="B110" s="46"/>
      <c r="C110" s="46"/>
      <c r="D110" s="47"/>
      <c r="E110" s="46"/>
      <c r="F110"/>
      <c r="G110"/>
      <c r="H110"/>
      <c r="I110"/>
      <c r="J110" s="48"/>
      <c r="K110"/>
      <c r="L110"/>
      <c r="M110"/>
      <c r="N110"/>
      <c r="O110"/>
      <c r="P110"/>
      <c r="Q110"/>
      <c r="R110"/>
    </row>
    <row r="111" spans="1:18">
      <c r="A111"/>
      <c r="B111" s="46"/>
      <c r="C111" s="46"/>
      <c r="D111" s="47"/>
      <c r="E111" s="46"/>
      <c r="F111"/>
      <c r="G111"/>
      <c r="H111"/>
      <c r="I111"/>
      <c r="J111" s="48"/>
      <c r="K111"/>
      <c r="L111"/>
      <c r="M111"/>
      <c r="N111"/>
      <c r="O111"/>
      <c r="P111"/>
      <c r="Q111"/>
      <c r="R111"/>
    </row>
    <row r="112" spans="1:18">
      <c r="A112"/>
      <c r="B112" s="46"/>
      <c r="C112" s="46"/>
      <c r="D112" s="47"/>
      <c r="E112" s="46"/>
      <c r="F112"/>
      <c r="G112"/>
      <c r="H112"/>
      <c r="I112"/>
      <c r="J112" s="48"/>
      <c r="K112"/>
      <c r="L112"/>
      <c r="M112"/>
      <c r="N112"/>
      <c r="O112"/>
      <c r="P112"/>
      <c r="Q112"/>
      <c r="R112"/>
    </row>
    <row r="113" spans="1:18">
      <c r="A113"/>
      <c r="B113" s="46"/>
      <c r="C113" s="46"/>
      <c r="D113" s="47"/>
      <c r="E113" s="46"/>
      <c r="F113"/>
      <c r="G113"/>
      <c r="H113"/>
      <c r="I113"/>
      <c r="J113" s="48"/>
      <c r="K113"/>
      <c r="L113"/>
      <c r="M113"/>
      <c r="N113"/>
      <c r="O113"/>
      <c r="P113"/>
      <c r="Q113"/>
      <c r="R113"/>
    </row>
    <row r="114" spans="1:18">
      <c r="A114"/>
      <c r="B114" s="46"/>
      <c r="C114" s="46"/>
      <c r="D114" s="47"/>
      <c r="E114" s="46"/>
      <c r="F114"/>
      <c r="G114"/>
      <c r="H114"/>
      <c r="I114"/>
      <c r="J114" s="48"/>
      <c r="K114"/>
      <c r="L114"/>
      <c r="M114"/>
      <c r="N114"/>
      <c r="O114"/>
      <c r="P114"/>
      <c r="Q114"/>
      <c r="R114"/>
    </row>
    <row r="115" spans="1:18">
      <c r="A115"/>
      <c r="B115" s="46"/>
      <c r="C115" s="46"/>
      <c r="D115" s="47"/>
      <c r="E115" s="46"/>
      <c r="F115"/>
      <c r="G115"/>
      <c r="H115"/>
      <c r="I115"/>
      <c r="J115" s="48"/>
      <c r="K115"/>
      <c r="L115"/>
      <c r="M115"/>
      <c r="N115"/>
      <c r="O115"/>
      <c r="P115"/>
      <c r="Q115"/>
      <c r="R115"/>
    </row>
    <row r="116" spans="1:18">
      <c r="A116"/>
      <c r="B116" s="46"/>
      <c r="C116" s="46"/>
      <c r="D116" s="47"/>
      <c r="E116" s="46"/>
      <c r="F116"/>
      <c r="G116"/>
      <c r="H116"/>
      <c r="I116"/>
      <c r="J116" s="48"/>
      <c r="K116"/>
      <c r="L116"/>
      <c r="M116"/>
      <c r="N116"/>
      <c r="O116"/>
      <c r="P116"/>
      <c r="Q116"/>
      <c r="R116"/>
    </row>
    <row r="117" spans="1:18">
      <c r="A117"/>
      <c r="B117" s="46"/>
      <c r="C117" s="46"/>
      <c r="D117" s="47"/>
      <c r="E117" s="46"/>
      <c r="F117"/>
      <c r="G117"/>
      <c r="H117"/>
      <c r="I117"/>
      <c r="J117" s="48"/>
      <c r="K117"/>
      <c r="L117"/>
      <c r="M117"/>
      <c r="N117"/>
      <c r="O117"/>
      <c r="P117"/>
      <c r="Q117"/>
      <c r="R117"/>
    </row>
    <row r="118" spans="1:18">
      <c r="A118"/>
      <c r="B118" s="46"/>
      <c r="C118" s="46"/>
      <c r="D118" s="47"/>
      <c r="E118" s="46"/>
      <c r="F118"/>
      <c r="G118"/>
      <c r="H118"/>
      <c r="I118"/>
      <c r="J118" s="48"/>
      <c r="K118"/>
      <c r="L118"/>
      <c r="M118"/>
      <c r="N118"/>
      <c r="O118"/>
      <c r="P118"/>
      <c r="Q118"/>
      <c r="R118"/>
    </row>
    <row r="119" spans="1:18">
      <c r="A119"/>
      <c r="B119" s="46"/>
      <c r="C119" s="46"/>
      <c r="D119" s="47"/>
      <c r="E119" s="46"/>
      <c r="F119"/>
      <c r="G119"/>
      <c r="H119"/>
      <c r="I119"/>
      <c r="J119" s="48"/>
      <c r="K119"/>
      <c r="L119"/>
      <c r="M119"/>
      <c r="N119"/>
      <c r="O119"/>
      <c r="P119"/>
      <c r="Q119"/>
      <c r="R119"/>
    </row>
    <row r="120" spans="1:18">
      <c r="A120"/>
      <c r="B120" s="46"/>
      <c r="C120" s="46"/>
      <c r="D120" s="47"/>
      <c r="E120" s="46"/>
      <c r="F120"/>
      <c r="G120"/>
      <c r="H120"/>
      <c r="I120"/>
      <c r="J120" s="48"/>
      <c r="K120"/>
      <c r="L120"/>
      <c r="M120"/>
      <c r="N120"/>
      <c r="O120"/>
      <c r="P120"/>
      <c r="Q120"/>
      <c r="R120"/>
    </row>
    <row r="121" spans="1:18">
      <c r="A121"/>
      <c r="B121" s="46"/>
      <c r="C121" s="46"/>
      <c r="D121" s="47"/>
      <c r="E121" s="46"/>
      <c r="F121"/>
      <c r="G121"/>
      <c r="H121"/>
      <c r="I121"/>
      <c r="J121" s="48"/>
      <c r="K121"/>
      <c r="L121"/>
      <c r="M121"/>
      <c r="N121"/>
      <c r="O121"/>
      <c r="P121"/>
      <c r="Q121"/>
      <c r="R121"/>
    </row>
    <row r="122" spans="1:18">
      <c r="A122"/>
      <c r="B122" s="46"/>
      <c r="C122" s="46"/>
      <c r="D122" s="47"/>
      <c r="E122" s="46"/>
      <c r="F122"/>
      <c r="G122"/>
      <c r="H122"/>
      <c r="I122"/>
      <c r="J122" s="48"/>
      <c r="K122"/>
      <c r="L122"/>
      <c r="M122"/>
      <c r="N122"/>
      <c r="O122"/>
      <c r="P122"/>
      <c r="Q122"/>
      <c r="R122"/>
    </row>
    <row r="123" spans="1:18">
      <c r="A123"/>
      <c r="B123" s="46"/>
      <c r="C123" s="46"/>
      <c r="D123" s="47"/>
      <c r="E123" s="46"/>
      <c r="F123"/>
      <c r="G123"/>
      <c r="H123"/>
      <c r="I123"/>
      <c r="J123" s="48"/>
      <c r="K123"/>
      <c r="L123"/>
      <c r="M123"/>
      <c r="N123"/>
      <c r="O123"/>
      <c r="P123"/>
      <c r="Q123"/>
      <c r="R123"/>
    </row>
    <row r="124" spans="1:18">
      <c r="A124"/>
      <c r="B124" s="46"/>
      <c r="C124" s="46"/>
      <c r="D124" s="47"/>
      <c r="E124" s="46"/>
      <c r="F124"/>
      <c r="G124"/>
      <c r="H124"/>
      <c r="I124"/>
      <c r="J124" s="48"/>
      <c r="K124"/>
      <c r="L124"/>
      <c r="M124"/>
      <c r="N124"/>
      <c r="O124"/>
      <c r="P124"/>
      <c r="Q124"/>
      <c r="R124"/>
    </row>
    <row r="125" spans="1:18">
      <c r="A125"/>
      <c r="B125" s="46"/>
      <c r="C125" s="46"/>
      <c r="D125" s="47"/>
      <c r="E125" s="46"/>
      <c r="F125"/>
      <c r="G125"/>
      <c r="H125"/>
      <c r="I125"/>
      <c r="J125" s="48"/>
      <c r="K125"/>
      <c r="L125"/>
      <c r="M125"/>
      <c r="N125"/>
      <c r="O125"/>
      <c r="P125"/>
      <c r="Q125"/>
      <c r="R125"/>
    </row>
    <row r="126" spans="1:18">
      <c r="A126"/>
      <c r="B126" s="46"/>
      <c r="C126" s="46"/>
      <c r="D126" s="47"/>
      <c r="E126" s="46"/>
      <c r="F126"/>
      <c r="G126"/>
      <c r="H126"/>
      <c r="I126"/>
      <c r="J126" s="48"/>
      <c r="K126"/>
      <c r="L126"/>
      <c r="M126"/>
      <c r="N126"/>
      <c r="O126"/>
      <c r="P126"/>
      <c r="Q126"/>
      <c r="R126"/>
    </row>
    <row r="127" spans="1:18">
      <c r="A127"/>
      <c r="B127" s="46"/>
      <c r="C127" s="46"/>
      <c r="D127" s="47"/>
      <c r="E127" s="46"/>
      <c r="F127"/>
      <c r="G127"/>
      <c r="H127"/>
      <c r="I127"/>
      <c r="J127" s="48"/>
      <c r="K127"/>
      <c r="L127"/>
      <c r="M127"/>
      <c r="N127"/>
      <c r="O127"/>
      <c r="P127"/>
      <c r="Q127"/>
      <c r="R127"/>
    </row>
    <row r="128" spans="1:18">
      <c r="A128"/>
      <c r="B128" s="46"/>
      <c r="C128" s="46"/>
      <c r="D128" s="47"/>
      <c r="E128" s="46"/>
      <c r="F128"/>
      <c r="G128"/>
      <c r="H128"/>
      <c r="I128"/>
      <c r="J128" s="48"/>
      <c r="K128"/>
      <c r="L128"/>
      <c r="M128"/>
      <c r="N128"/>
      <c r="O128"/>
      <c r="P128"/>
      <c r="Q128"/>
      <c r="R128"/>
    </row>
    <row r="129" spans="1:18">
      <c r="A129"/>
      <c r="B129" s="46"/>
      <c r="C129" s="46"/>
      <c r="D129" s="47"/>
      <c r="E129" s="46"/>
      <c r="F129"/>
      <c r="G129"/>
      <c r="H129"/>
      <c r="I129"/>
      <c r="J129" s="48"/>
      <c r="K129"/>
      <c r="L129"/>
      <c r="M129"/>
      <c r="N129"/>
      <c r="O129"/>
      <c r="P129"/>
      <c r="Q129"/>
      <c r="R129"/>
    </row>
    <row r="130" spans="1:18">
      <c r="A130"/>
      <c r="B130" s="46"/>
      <c r="C130" s="46"/>
      <c r="D130" s="47"/>
      <c r="E130" s="46"/>
      <c r="F130"/>
      <c r="G130"/>
      <c r="H130"/>
      <c r="I130"/>
      <c r="J130" s="48"/>
      <c r="K130"/>
      <c r="L130"/>
      <c r="M130"/>
      <c r="N130"/>
      <c r="O130"/>
      <c r="P130"/>
      <c r="Q130"/>
      <c r="R130"/>
    </row>
    <row r="131" spans="1:18">
      <c r="A131"/>
      <c r="B131" s="46"/>
      <c r="C131" s="46"/>
      <c r="D131" s="47"/>
      <c r="E131" s="46"/>
      <c r="F131"/>
      <c r="G131"/>
      <c r="H131"/>
      <c r="I131"/>
      <c r="J131" s="48"/>
      <c r="K131"/>
      <c r="L131"/>
      <c r="M131"/>
      <c r="N131"/>
      <c r="O131"/>
      <c r="P131"/>
      <c r="Q131"/>
      <c r="R131"/>
    </row>
    <row r="132" spans="1:18">
      <c r="A132"/>
      <c r="B132" s="46"/>
      <c r="C132" s="46"/>
      <c r="D132" s="47"/>
      <c r="E132" s="46"/>
      <c r="F132"/>
      <c r="G132"/>
      <c r="H132"/>
      <c r="I132"/>
      <c r="J132" s="48"/>
      <c r="K132"/>
      <c r="L132"/>
      <c r="M132"/>
      <c r="N132"/>
      <c r="O132"/>
      <c r="P132"/>
      <c r="Q132"/>
      <c r="R132"/>
    </row>
    <row r="133" spans="1:18">
      <c r="A133"/>
      <c r="B133" s="46"/>
      <c r="C133" s="46"/>
      <c r="D133" s="47"/>
      <c r="E133" s="46"/>
      <c r="F133"/>
      <c r="G133"/>
      <c r="H133"/>
      <c r="I133"/>
      <c r="J133" s="48"/>
      <c r="K133"/>
      <c r="L133"/>
      <c r="M133"/>
      <c r="N133"/>
      <c r="O133"/>
      <c r="P133"/>
      <c r="Q133"/>
      <c r="R133"/>
    </row>
    <row r="134" spans="1:18">
      <c r="A134"/>
      <c r="B134" s="46"/>
      <c r="C134" s="46"/>
      <c r="D134" s="47"/>
      <c r="E134" s="46"/>
      <c r="F134"/>
      <c r="G134"/>
      <c r="H134"/>
      <c r="I134"/>
      <c r="J134" s="48"/>
      <c r="K134"/>
      <c r="L134"/>
      <c r="M134"/>
      <c r="N134"/>
      <c r="O134"/>
      <c r="P134"/>
      <c r="Q134"/>
      <c r="R134"/>
    </row>
  </sheetData>
  <sortState ref="A4:R21">
    <sortCondition ref="A4"/>
  </sortState>
  <mergeCells count="7">
    <mergeCell ref="A1:R1"/>
    <mergeCell ref="B2:E2"/>
    <mergeCell ref="F2:N2"/>
    <mergeCell ref="O2:P2"/>
    <mergeCell ref="A2:A3"/>
    <mergeCell ref="Q2:Q3"/>
    <mergeCell ref="R2:R3"/>
  </mergeCells>
  <phoneticPr fontId="9" type="noConversion"/>
  <printOptions horizontalCentered="1"/>
  <pageMargins left="0.15748031496062992" right="0.15748031496062992" top="0.9055118110236221" bottom="0.82677165354330717" header="0.31496062992125984" footer="0.55118110236220474"/>
  <pageSetup paperSize="9" orientation="landscape" r:id="rId1"/>
  <headerFooter>
    <oddHeader>&amp;L&amp;G</oddHeader>
    <oddFooter>&amp;R二〇一六年十一月六日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workbookViewId="0">
      <selection activeCell="A4" sqref="A4:R21"/>
    </sheetView>
  </sheetViews>
  <sheetFormatPr defaultColWidth="26" defaultRowHeight="13.5"/>
  <cols>
    <col min="1" max="1" width="5.75" style="51" customWidth="1"/>
    <col min="2" max="2" width="5.375" style="51" customWidth="1"/>
    <col min="3" max="3" width="5.75" style="51" customWidth="1"/>
    <col min="4" max="4" width="7.5" style="51" customWidth="1"/>
    <col min="5" max="5" width="4.25" style="51" customWidth="1"/>
    <col min="6" max="6" width="6.5" style="51" customWidth="1"/>
    <col min="7" max="7" width="5.875" style="51" customWidth="1"/>
    <col min="8" max="8" width="8" style="51" customWidth="1"/>
    <col min="9" max="9" width="6.625" style="51" customWidth="1"/>
    <col min="10" max="10" width="5.75" style="51" customWidth="1"/>
    <col min="11" max="11" width="7.5" style="51" customWidth="1"/>
    <col min="12" max="12" width="7.375" style="51" customWidth="1"/>
    <col min="13" max="13" width="4.625" style="51" customWidth="1"/>
    <col min="14" max="14" width="9" style="51" customWidth="1"/>
    <col min="15" max="15" width="6.5" style="51" customWidth="1"/>
    <col min="16" max="16" width="7" style="58" customWidth="1"/>
    <col min="17" max="17" width="5.5" style="51" customWidth="1"/>
    <col min="18" max="18" width="36.75" style="51" customWidth="1"/>
    <col min="19" max="16384" width="26" style="51"/>
  </cols>
  <sheetData>
    <row r="1" spans="1:21" ht="20.25">
      <c r="A1" s="80" t="s">
        <v>59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  <c r="Q1" s="80"/>
      <c r="R1" s="80"/>
    </row>
    <row r="2" spans="1:21" ht="13.5" customHeight="1">
      <c r="A2" s="89" t="s">
        <v>0</v>
      </c>
      <c r="B2" s="88" t="s">
        <v>40</v>
      </c>
      <c r="C2" s="88"/>
      <c r="D2" s="88"/>
      <c r="E2" s="88"/>
      <c r="F2" s="91" t="s">
        <v>41</v>
      </c>
      <c r="G2" s="92"/>
      <c r="H2" s="92"/>
      <c r="I2" s="92"/>
      <c r="J2" s="92"/>
      <c r="K2" s="92"/>
      <c r="L2" s="92"/>
      <c r="M2" s="93"/>
      <c r="N2" s="90" t="s">
        <v>42</v>
      </c>
      <c r="O2" s="94" t="s">
        <v>43</v>
      </c>
      <c r="P2" s="96" t="s">
        <v>3</v>
      </c>
      <c r="Q2" s="90" t="s">
        <v>4</v>
      </c>
      <c r="R2" s="90" t="s">
        <v>37</v>
      </c>
    </row>
    <row r="3" spans="1:21" ht="39.75" customHeight="1">
      <c r="A3" s="89"/>
      <c r="B3" s="52" t="s">
        <v>44</v>
      </c>
      <c r="C3" s="52" t="s">
        <v>45</v>
      </c>
      <c r="D3" s="52" t="s">
        <v>5</v>
      </c>
      <c r="E3" s="52" t="s">
        <v>36</v>
      </c>
      <c r="F3" s="52" t="s">
        <v>60</v>
      </c>
      <c r="G3" s="52" t="s">
        <v>61</v>
      </c>
      <c r="H3" s="52" t="s">
        <v>62</v>
      </c>
      <c r="I3" s="53" t="s">
        <v>63</v>
      </c>
      <c r="J3" s="53" t="s">
        <v>64</v>
      </c>
      <c r="K3" s="53" t="s">
        <v>65</v>
      </c>
      <c r="L3" s="53" t="s">
        <v>66</v>
      </c>
      <c r="M3" s="53" t="s">
        <v>36</v>
      </c>
      <c r="N3" s="90"/>
      <c r="O3" s="95"/>
      <c r="P3" s="96"/>
      <c r="Q3" s="90"/>
      <c r="R3" s="90"/>
    </row>
    <row r="4" spans="1:21">
      <c r="A4" s="54" t="s">
        <v>12</v>
      </c>
      <c r="B4" s="54">
        <v>18</v>
      </c>
      <c r="C4" s="54">
        <v>0</v>
      </c>
      <c r="D4" s="55">
        <v>1</v>
      </c>
      <c r="E4" s="54">
        <v>30</v>
      </c>
      <c r="F4" s="54">
        <v>95</v>
      </c>
      <c r="G4" s="54">
        <v>94</v>
      </c>
      <c r="H4" s="55">
        <v>0.98947368421052595</v>
      </c>
      <c r="I4" s="54">
        <v>12</v>
      </c>
      <c r="J4" s="54">
        <v>12</v>
      </c>
      <c r="K4" s="55">
        <v>1</v>
      </c>
      <c r="L4" s="55">
        <v>0.99065420560747697</v>
      </c>
      <c r="M4" s="54">
        <v>50</v>
      </c>
      <c r="N4" s="54">
        <v>10</v>
      </c>
      <c r="O4" s="54">
        <v>7.05</v>
      </c>
      <c r="P4" s="54">
        <v>97.05</v>
      </c>
      <c r="Q4" s="54">
        <v>3</v>
      </c>
      <c r="R4" s="54"/>
      <c r="S4" s="7"/>
      <c r="T4" s="7"/>
      <c r="U4" s="7"/>
    </row>
    <row r="5" spans="1:21">
      <c r="A5" s="54" t="s">
        <v>13</v>
      </c>
      <c r="B5" s="54">
        <v>16</v>
      </c>
      <c r="C5" s="54">
        <v>0</v>
      </c>
      <c r="D5" s="55">
        <v>1</v>
      </c>
      <c r="E5" s="54">
        <v>30</v>
      </c>
      <c r="F5" s="54">
        <v>151</v>
      </c>
      <c r="G5" s="54">
        <v>149</v>
      </c>
      <c r="H5" s="55">
        <v>0.98675496688741704</v>
      </c>
      <c r="I5" s="54">
        <v>11</v>
      </c>
      <c r="J5" s="54">
        <v>10</v>
      </c>
      <c r="K5" s="55">
        <v>0.90909090909090895</v>
      </c>
      <c r="L5" s="55">
        <v>0.98148148148148195</v>
      </c>
      <c r="M5" s="54">
        <v>49</v>
      </c>
      <c r="N5" s="54">
        <v>10</v>
      </c>
      <c r="O5" s="54">
        <v>6</v>
      </c>
      <c r="P5" s="54">
        <v>95</v>
      </c>
      <c r="Q5" s="54">
        <v>15</v>
      </c>
      <c r="R5" s="54" t="s">
        <v>67</v>
      </c>
      <c r="S5" s="7"/>
      <c r="T5" s="7"/>
      <c r="U5" s="7"/>
    </row>
    <row r="6" spans="1:21">
      <c r="A6" s="54" t="s">
        <v>14</v>
      </c>
      <c r="B6" s="54">
        <v>36</v>
      </c>
      <c r="C6" s="54">
        <v>0</v>
      </c>
      <c r="D6" s="55">
        <v>1</v>
      </c>
      <c r="E6" s="54">
        <v>30</v>
      </c>
      <c r="F6" s="54">
        <v>212</v>
      </c>
      <c r="G6" s="54">
        <v>201</v>
      </c>
      <c r="H6" s="55">
        <v>0.94811320754716999</v>
      </c>
      <c r="I6" s="54">
        <v>13</v>
      </c>
      <c r="J6" s="54">
        <v>13</v>
      </c>
      <c r="K6" s="55">
        <v>1</v>
      </c>
      <c r="L6" s="55">
        <v>0.95111111111111102</v>
      </c>
      <c r="M6" s="54">
        <v>50</v>
      </c>
      <c r="N6" s="54">
        <v>10</v>
      </c>
      <c r="O6" s="54">
        <v>6.08</v>
      </c>
      <c r="P6" s="54">
        <v>96.08</v>
      </c>
      <c r="Q6" s="54">
        <v>7</v>
      </c>
      <c r="R6" s="54"/>
      <c r="S6" s="7"/>
      <c r="T6" s="7"/>
      <c r="U6" s="7"/>
    </row>
    <row r="7" spans="1:21" ht="13.9" customHeight="1">
      <c r="A7" s="54" t="s">
        <v>15</v>
      </c>
      <c r="B7" s="54">
        <v>28</v>
      </c>
      <c r="C7" s="54">
        <v>0</v>
      </c>
      <c r="D7" s="55">
        <v>1</v>
      </c>
      <c r="E7" s="54">
        <v>30</v>
      </c>
      <c r="F7" s="54">
        <v>116</v>
      </c>
      <c r="G7" s="54">
        <v>113</v>
      </c>
      <c r="H7" s="55">
        <v>0.97413793103448298</v>
      </c>
      <c r="I7" s="54">
        <v>13</v>
      </c>
      <c r="J7" s="54">
        <v>13</v>
      </c>
      <c r="K7" s="55">
        <v>1</v>
      </c>
      <c r="L7" s="55">
        <v>0.97674418604651203</v>
      </c>
      <c r="M7" s="54">
        <v>50</v>
      </c>
      <c r="N7" s="54">
        <v>10</v>
      </c>
      <c r="O7" s="54">
        <v>8</v>
      </c>
      <c r="P7" s="54">
        <v>98</v>
      </c>
      <c r="Q7" s="54">
        <v>1</v>
      </c>
      <c r="R7" s="54"/>
      <c r="S7" s="7"/>
      <c r="T7" s="7"/>
      <c r="U7" s="7"/>
    </row>
    <row r="8" spans="1:21">
      <c r="A8" s="54" t="s">
        <v>16</v>
      </c>
      <c r="B8" s="54">
        <v>12</v>
      </c>
      <c r="C8" s="54">
        <v>0</v>
      </c>
      <c r="D8" s="55">
        <v>1</v>
      </c>
      <c r="E8" s="54">
        <v>30</v>
      </c>
      <c r="F8" s="54">
        <v>112</v>
      </c>
      <c r="G8" s="54">
        <v>111</v>
      </c>
      <c r="H8" s="55">
        <v>0.99107142857142905</v>
      </c>
      <c r="I8" s="54">
        <v>7</v>
      </c>
      <c r="J8" s="54">
        <v>7</v>
      </c>
      <c r="K8" s="55">
        <v>1</v>
      </c>
      <c r="L8" s="55">
        <v>0.99159663865546199</v>
      </c>
      <c r="M8" s="54">
        <v>50</v>
      </c>
      <c r="N8" s="54">
        <v>10</v>
      </c>
      <c r="O8" s="54">
        <v>6.22</v>
      </c>
      <c r="P8" s="54">
        <v>96.22</v>
      </c>
      <c r="Q8" s="54">
        <v>6</v>
      </c>
      <c r="R8" s="54"/>
      <c r="S8" s="7"/>
      <c r="T8" s="7"/>
      <c r="U8" s="7"/>
    </row>
    <row r="9" spans="1:21">
      <c r="A9" s="54" t="s">
        <v>17</v>
      </c>
      <c r="B9" s="54">
        <v>30</v>
      </c>
      <c r="C9" s="54">
        <v>0</v>
      </c>
      <c r="D9" s="55">
        <v>1</v>
      </c>
      <c r="E9" s="54">
        <v>30</v>
      </c>
      <c r="F9" s="54">
        <v>186</v>
      </c>
      <c r="G9" s="54">
        <v>177</v>
      </c>
      <c r="H9" s="55">
        <v>0.95161290322580605</v>
      </c>
      <c r="I9" s="54">
        <v>13</v>
      </c>
      <c r="J9" s="54">
        <v>13</v>
      </c>
      <c r="K9" s="55">
        <v>1</v>
      </c>
      <c r="L9" s="55">
        <v>0.95477386934673403</v>
      </c>
      <c r="M9" s="54">
        <v>50</v>
      </c>
      <c r="N9" s="54">
        <v>10</v>
      </c>
      <c r="O9" s="54">
        <v>6</v>
      </c>
      <c r="P9" s="54">
        <v>96</v>
      </c>
      <c r="Q9" s="54">
        <v>9</v>
      </c>
      <c r="R9" s="54"/>
      <c r="S9" s="7"/>
      <c r="T9" s="7"/>
      <c r="U9" s="7"/>
    </row>
    <row r="10" spans="1:21">
      <c r="A10" s="54" t="s">
        <v>18</v>
      </c>
      <c r="B10" s="54">
        <v>36</v>
      </c>
      <c r="C10" s="54">
        <v>0</v>
      </c>
      <c r="D10" s="55">
        <v>1</v>
      </c>
      <c r="E10" s="54">
        <v>30</v>
      </c>
      <c r="F10" s="54">
        <v>120</v>
      </c>
      <c r="G10" s="54">
        <v>120</v>
      </c>
      <c r="H10" s="55">
        <v>1</v>
      </c>
      <c r="I10" s="54">
        <v>13</v>
      </c>
      <c r="J10" s="54">
        <v>12</v>
      </c>
      <c r="K10" s="55">
        <v>0.92307692307692302</v>
      </c>
      <c r="L10" s="55">
        <v>0.99248120300751896</v>
      </c>
      <c r="M10" s="54">
        <v>49</v>
      </c>
      <c r="N10" s="54">
        <v>10</v>
      </c>
      <c r="O10" s="54">
        <v>6</v>
      </c>
      <c r="P10" s="54">
        <v>95</v>
      </c>
      <c r="Q10" s="54">
        <v>15</v>
      </c>
      <c r="R10" s="54" t="s">
        <v>68</v>
      </c>
      <c r="S10" s="7"/>
      <c r="T10" s="7"/>
      <c r="U10" s="7"/>
    </row>
    <row r="11" spans="1:21">
      <c r="A11" s="54" t="s">
        <v>19</v>
      </c>
      <c r="B11" s="54">
        <v>32</v>
      </c>
      <c r="C11" s="54">
        <v>0</v>
      </c>
      <c r="D11" s="55">
        <v>1</v>
      </c>
      <c r="E11" s="54">
        <v>30</v>
      </c>
      <c r="F11" s="54">
        <v>88</v>
      </c>
      <c r="G11" s="54">
        <v>61</v>
      </c>
      <c r="H11" s="55">
        <v>0.69318181818181801</v>
      </c>
      <c r="I11" s="54">
        <v>12</v>
      </c>
      <c r="J11" s="54">
        <v>11</v>
      </c>
      <c r="K11" s="55">
        <v>0.91666666666666696</v>
      </c>
      <c r="L11" s="55">
        <v>0.72</v>
      </c>
      <c r="M11" s="54">
        <v>49</v>
      </c>
      <c r="N11" s="54">
        <v>10</v>
      </c>
      <c r="O11" s="54">
        <v>6</v>
      </c>
      <c r="P11" s="54">
        <v>95</v>
      </c>
      <c r="Q11" s="54">
        <v>15</v>
      </c>
      <c r="R11" s="54" t="s">
        <v>69</v>
      </c>
      <c r="S11" s="7"/>
      <c r="T11" s="7"/>
      <c r="U11" s="7"/>
    </row>
    <row r="12" spans="1:21">
      <c r="A12" s="54" t="s">
        <v>20</v>
      </c>
      <c r="B12" s="54">
        <v>18</v>
      </c>
      <c r="C12" s="54">
        <v>0</v>
      </c>
      <c r="D12" s="55">
        <v>1</v>
      </c>
      <c r="E12" s="54">
        <v>30</v>
      </c>
      <c r="F12" s="54">
        <v>153</v>
      </c>
      <c r="G12" s="54">
        <v>137</v>
      </c>
      <c r="H12" s="55">
        <v>0.89542483660130701</v>
      </c>
      <c r="I12" s="54">
        <v>10</v>
      </c>
      <c r="J12" s="54">
        <v>10</v>
      </c>
      <c r="K12" s="55">
        <v>1</v>
      </c>
      <c r="L12" s="55">
        <v>0.90184049079754602</v>
      </c>
      <c r="M12" s="54">
        <v>50</v>
      </c>
      <c r="N12" s="54">
        <v>10</v>
      </c>
      <c r="O12" s="54">
        <v>7.01</v>
      </c>
      <c r="P12" s="54">
        <v>97.01</v>
      </c>
      <c r="Q12" s="54">
        <v>4</v>
      </c>
      <c r="R12" s="54"/>
      <c r="S12" s="7"/>
      <c r="T12" s="7"/>
      <c r="U12" s="7"/>
    </row>
    <row r="13" spans="1:21">
      <c r="A13" s="54" t="s">
        <v>21</v>
      </c>
      <c r="B13" s="54">
        <v>40</v>
      </c>
      <c r="C13" s="54">
        <v>0</v>
      </c>
      <c r="D13" s="55">
        <v>1</v>
      </c>
      <c r="E13" s="54">
        <v>30</v>
      </c>
      <c r="F13" s="54">
        <v>330</v>
      </c>
      <c r="G13" s="54">
        <v>329</v>
      </c>
      <c r="H13" s="55">
        <v>0.99696969696969695</v>
      </c>
      <c r="I13" s="54">
        <v>15</v>
      </c>
      <c r="J13" s="54">
        <v>15</v>
      </c>
      <c r="K13" s="55">
        <v>1</v>
      </c>
      <c r="L13" s="55">
        <v>0.99710144927536204</v>
      </c>
      <c r="M13" s="54">
        <v>50</v>
      </c>
      <c r="N13" s="54">
        <v>10</v>
      </c>
      <c r="O13" s="54">
        <v>6</v>
      </c>
      <c r="P13" s="54">
        <v>96</v>
      </c>
      <c r="Q13" s="54">
        <v>9</v>
      </c>
      <c r="R13" s="54"/>
      <c r="S13" s="7"/>
      <c r="T13" s="7"/>
      <c r="U13" s="7"/>
    </row>
    <row r="14" spans="1:21">
      <c r="A14" s="54" t="s">
        <v>22</v>
      </c>
      <c r="B14" s="54">
        <v>28</v>
      </c>
      <c r="C14" s="54">
        <v>0</v>
      </c>
      <c r="D14" s="55">
        <v>1</v>
      </c>
      <c r="E14" s="54">
        <v>30</v>
      </c>
      <c r="F14" s="54">
        <v>99</v>
      </c>
      <c r="G14" s="54">
        <v>99</v>
      </c>
      <c r="H14" s="55">
        <v>1</v>
      </c>
      <c r="I14" s="54">
        <v>11</v>
      </c>
      <c r="J14" s="54">
        <v>10</v>
      </c>
      <c r="K14" s="55">
        <v>0.90909090909090895</v>
      </c>
      <c r="L14" s="55">
        <v>0.99090909090909096</v>
      </c>
      <c r="M14" s="54">
        <v>49</v>
      </c>
      <c r="N14" s="54">
        <v>10</v>
      </c>
      <c r="O14" s="54">
        <v>6.04</v>
      </c>
      <c r="P14" s="54">
        <v>95.04</v>
      </c>
      <c r="Q14" s="54">
        <v>14</v>
      </c>
      <c r="R14" s="54" t="s">
        <v>70</v>
      </c>
      <c r="S14" s="7"/>
      <c r="T14" s="7"/>
      <c r="U14" s="7"/>
    </row>
    <row r="15" spans="1:21">
      <c r="A15" s="54" t="s">
        <v>23</v>
      </c>
      <c r="B15" s="54">
        <v>8</v>
      </c>
      <c r="C15" s="54">
        <v>0</v>
      </c>
      <c r="D15" s="55">
        <v>1</v>
      </c>
      <c r="E15" s="54">
        <v>30</v>
      </c>
      <c r="F15" s="54">
        <v>73</v>
      </c>
      <c r="G15" s="54">
        <v>73</v>
      </c>
      <c r="H15" s="55">
        <v>1</v>
      </c>
      <c r="I15" s="54">
        <v>9</v>
      </c>
      <c r="J15" s="54">
        <v>9</v>
      </c>
      <c r="K15" s="55">
        <v>1</v>
      </c>
      <c r="L15" s="55">
        <v>1</v>
      </c>
      <c r="M15" s="54">
        <v>50</v>
      </c>
      <c r="N15" s="54">
        <v>10</v>
      </c>
      <c r="O15" s="54">
        <v>6.31</v>
      </c>
      <c r="P15" s="54">
        <v>96.31</v>
      </c>
      <c r="Q15" s="54">
        <v>5</v>
      </c>
      <c r="R15" s="54"/>
      <c r="S15" s="7"/>
      <c r="T15" s="7"/>
      <c r="U15" s="7"/>
    </row>
    <row r="16" spans="1:21">
      <c r="A16" s="54" t="s">
        <v>24</v>
      </c>
      <c r="B16" s="54">
        <v>22</v>
      </c>
      <c r="C16" s="54">
        <v>0</v>
      </c>
      <c r="D16" s="55">
        <v>1</v>
      </c>
      <c r="E16" s="54">
        <v>30</v>
      </c>
      <c r="F16" s="54">
        <v>80</v>
      </c>
      <c r="G16" s="54">
        <v>80</v>
      </c>
      <c r="H16" s="55">
        <v>1</v>
      </c>
      <c r="I16" s="54">
        <v>11</v>
      </c>
      <c r="J16" s="54">
        <v>11</v>
      </c>
      <c r="K16" s="55">
        <v>1</v>
      </c>
      <c r="L16" s="55">
        <v>1</v>
      </c>
      <c r="M16" s="54">
        <v>47</v>
      </c>
      <c r="N16" s="54">
        <v>10</v>
      </c>
      <c r="O16" s="54">
        <v>6</v>
      </c>
      <c r="P16" s="54">
        <v>93</v>
      </c>
      <c r="Q16" s="54">
        <v>18</v>
      </c>
      <c r="R16" s="54" t="s">
        <v>71</v>
      </c>
      <c r="S16" s="7"/>
      <c r="T16" s="7"/>
      <c r="U16" s="7"/>
    </row>
    <row r="17" spans="1:21">
      <c r="A17" s="54" t="s">
        <v>25</v>
      </c>
      <c r="B17" s="54">
        <v>8</v>
      </c>
      <c r="C17" s="54">
        <v>0</v>
      </c>
      <c r="D17" s="55">
        <v>1</v>
      </c>
      <c r="E17" s="54">
        <v>30</v>
      </c>
      <c r="F17" s="54">
        <v>93</v>
      </c>
      <c r="G17" s="54">
        <v>91</v>
      </c>
      <c r="H17" s="55">
        <v>0.978494623655914</v>
      </c>
      <c r="I17" s="54">
        <v>9</v>
      </c>
      <c r="J17" s="54">
        <v>9</v>
      </c>
      <c r="K17" s="55">
        <v>1</v>
      </c>
      <c r="L17" s="55">
        <v>0.98039215686274495</v>
      </c>
      <c r="M17" s="54">
        <v>50</v>
      </c>
      <c r="N17" s="54">
        <v>10</v>
      </c>
      <c r="O17" s="54">
        <v>7.2</v>
      </c>
      <c r="P17" s="54">
        <v>97.2</v>
      </c>
      <c r="Q17" s="54">
        <v>2</v>
      </c>
      <c r="R17" s="54"/>
      <c r="S17" s="7"/>
      <c r="T17" s="7"/>
      <c r="U17" s="7"/>
    </row>
    <row r="18" spans="1:21" ht="13.9" customHeight="1">
      <c r="A18" s="54" t="s">
        <v>26</v>
      </c>
      <c r="B18" s="54">
        <v>18</v>
      </c>
      <c r="C18" s="54">
        <v>0</v>
      </c>
      <c r="D18" s="55">
        <v>1</v>
      </c>
      <c r="E18" s="54">
        <v>30</v>
      </c>
      <c r="F18" s="54">
        <v>114</v>
      </c>
      <c r="G18" s="54">
        <v>114</v>
      </c>
      <c r="H18" s="55">
        <v>1</v>
      </c>
      <c r="I18" s="54">
        <v>10</v>
      </c>
      <c r="J18" s="54">
        <v>10</v>
      </c>
      <c r="K18" s="55">
        <v>1</v>
      </c>
      <c r="L18" s="55">
        <v>1</v>
      </c>
      <c r="M18" s="54">
        <v>50</v>
      </c>
      <c r="N18" s="54">
        <v>10</v>
      </c>
      <c r="O18" s="54">
        <v>6</v>
      </c>
      <c r="P18" s="54">
        <v>96</v>
      </c>
      <c r="Q18" s="54">
        <v>9</v>
      </c>
      <c r="R18" s="54"/>
      <c r="S18" s="7"/>
      <c r="T18" s="7"/>
      <c r="U18" s="7"/>
    </row>
    <row r="19" spans="1:21">
      <c r="A19" s="54" t="s">
        <v>27</v>
      </c>
      <c r="B19" s="54">
        <v>18</v>
      </c>
      <c r="C19" s="54">
        <v>0</v>
      </c>
      <c r="D19" s="55">
        <v>1</v>
      </c>
      <c r="E19" s="54">
        <v>30</v>
      </c>
      <c r="F19" s="54">
        <v>92</v>
      </c>
      <c r="G19" s="54">
        <v>83</v>
      </c>
      <c r="H19" s="55">
        <v>0.90217391304347805</v>
      </c>
      <c r="I19" s="54">
        <v>10</v>
      </c>
      <c r="J19" s="54">
        <v>10</v>
      </c>
      <c r="K19" s="55">
        <v>1</v>
      </c>
      <c r="L19" s="55">
        <v>0.91176470588235303</v>
      </c>
      <c r="M19" s="54">
        <v>50</v>
      </c>
      <c r="N19" s="54">
        <v>10</v>
      </c>
      <c r="O19" s="54">
        <v>6</v>
      </c>
      <c r="P19" s="54">
        <v>96</v>
      </c>
      <c r="Q19" s="54">
        <v>9</v>
      </c>
      <c r="R19" s="54"/>
      <c r="S19" s="7"/>
      <c r="T19" s="7"/>
      <c r="U19" s="7"/>
    </row>
    <row r="20" spans="1:21">
      <c r="A20" s="54" t="s">
        <v>28</v>
      </c>
      <c r="B20" s="54">
        <v>20</v>
      </c>
      <c r="C20" s="54">
        <v>0</v>
      </c>
      <c r="D20" s="55">
        <v>1</v>
      </c>
      <c r="E20" s="54">
        <v>30</v>
      </c>
      <c r="F20" s="54">
        <v>110</v>
      </c>
      <c r="G20" s="54">
        <v>110</v>
      </c>
      <c r="H20" s="55">
        <v>1</v>
      </c>
      <c r="I20" s="54">
        <v>9</v>
      </c>
      <c r="J20" s="54">
        <v>9</v>
      </c>
      <c r="K20" s="55">
        <v>1</v>
      </c>
      <c r="L20" s="55">
        <v>1</v>
      </c>
      <c r="M20" s="54">
        <v>50</v>
      </c>
      <c r="N20" s="54">
        <v>10</v>
      </c>
      <c r="O20" s="54">
        <v>6</v>
      </c>
      <c r="P20" s="54">
        <v>96</v>
      </c>
      <c r="Q20" s="54">
        <v>9</v>
      </c>
      <c r="R20" s="54"/>
      <c r="S20" s="7"/>
      <c r="T20" s="7"/>
      <c r="U20" s="7"/>
    </row>
    <row r="21" spans="1:21">
      <c r="A21" s="54" t="s">
        <v>29</v>
      </c>
      <c r="B21" s="54">
        <v>14</v>
      </c>
      <c r="C21" s="54">
        <v>0</v>
      </c>
      <c r="D21" s="55">
        <v>1</v>
      </c>
      <c r="E21" s="54">
        <v>30</v>
      </c>
      <c r="F21" s="54">
        <v>158</v>
      </c>
      <c r="G21" s="54">
        <v>155</v>
      </c>
      <c r="H21" s="55">
        <v>0.981012658227848</v>
      </c>
      <c r="I21" s="54">
        <v>9</v>
      </c>
      <c r="J21" s="54">
        <v>9</v>
      </c>
      <c r="K21" s="55">
        <v>1</v>
      </c>
      <c r="L21" s="55">
        <v>0.98203592814371299</v>
      </c>
      <c r="M21" s="54">
        <v>50</v>
      </c>
      <c r="N21" s="54">
        <v>10</v>
      </c>
      <c r="O21" s="54">
        <v>6.06</v>
      </c>
      <c r="P21" s="54">
        <v>96.06</v>
      </c>
      <c r="Q21" s="54">
        <v>8</v>
      </c>
      <c r="R21" s="54"/>
      <c r="S21" s="7"/>
      <c r="T21" s="7"/>
      <c r="U21" s="7"/>
    </row>
    <row r="22" spans="1:21">
      <c r="A22" s="82" t="s">
        <v>39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3"/>
      <c r="Q22" s="82"/>
      <c r="R22" s="82"/>
    </row>
    <row r="23" spans="1:21">
      <c r="A23" s="84" t="s">
        <v>46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5"/>
      <c r="Q23" s="84"/>
      <c r="R23" s="84"/>
    </row>
    <row r="24" spans="1:21">
      <c r="A24" s="86" t="s">
        <v>47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7"/>
      <c r="Q24" s="86"/>
      <c r="R24" s="86"/>
    </row>
    <row r="25" spans="1:21" ht="13.5" customHeight="1">
      <c r="A25" s="84" t="s">
        <v>72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</row>
    <row r="26" spans="1:2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56"/>
      <c r="R26" s="56"/>
    </row>
    <row r="27" spans="1:2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  <c r="Q27" s="56"/>
      <c r="R27" s="56"/>
    </row>
    <row r="28" spans="1:2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6"/>
      <c r="R28" s="56"/>
    </row>
    <row r="29" spans="1:2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  <c r="Q29" s="56"/>
      <c r="R29" s="56"/>
    </row>
    <row r="30" spans="1:21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  <c r="Q30" s="56"/>
      <c r="R30" s="56"/>
    </row>
    <row r="31" spans="1:2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7"/>
      <c r="Q31" s="56"/>
      <c r="R31" s="56"/>
    </row>
    <row r="32" spans="1:2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7"/>
      <c r="Q32" s="56"/>
      <c r="R32" s="56"/>
    </row>
    <row r="33" spans="1:18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7"/>
      <c r="Q33" s="56"/>
      <c r="R33" s="56"/>
    </row>
    <row r="34" spans="1:18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  <c r="Q34" s="56"/>
      <c r="R34" s="56"/>
    </row>
    <row r="35" spans="1:18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7"/>
      <c r="Q35" s="56"/>
      <c r="R35" s="56"/>
    </row>
    <row r="36" spans="1:18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7"/>
      <c r="Q36" s="56"/>
      <c r="R36" s="56"/>
    </row>
    <row r="37" spans="1:18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/>
      <c r="Q37" s="56"/>
      <c r="R37" s="56"/>
    </row>
    <row r="38" spans="1:18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7"/>
      <c r="Q38" s="56"/>
      <c r="R38" s="56"/>
    </row>
    <row r="39" spans="1:18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7"/>
      <c r="Q39" s="56"/>
      <c r="R39" s="56"/>
    </row>
    <row r="40" spans="1:18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7"/>
      <c r="Q40" s="56"/>
      <c r="R40" s="56"/>
    </row>
    <row r="41" spans="1:18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7"/>
      <c r="Q41" s="56"/>
      <c r="R41" s="56"/>
    </row>
    <row r="42" spans="1:18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7"/>
      <c r="Q42" s="56"/>
      <c r="R42" s="56"/>
    </row>
    <row r="43" spans="1:18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7"/>
      <c r="Q43" s="56"/>
      <c r="R43" s="56"/>
    </row>
    <row r="44" spans="1:18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7"/>
      <c r="Q44" s="56"/>
      <c r="R44" s="56"/>
    </row>
    <row r="45" spans="1:18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7"/>
      <c r="Q45" s="56"/>
      <c r="R45" s="56"/>
    </row>
    <row r="46" spans="1:18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7"/>
      <c r="Q46" s="56"/>
      <c r="R46" s="56"/>
    </row>
    <row r="47" spans="1:18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7"/>
      <c r="Q47" s="56"/>
      <c r="R47" s="56"/>
    </row>
    <row r="48" spans="1:18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7"/>
      <c r="Q48" s="56"/>
      <c r="R48" s="56"/>
    </row>
    <row r="49" spans="1:18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7"/>
      <c r="Q49" s="56"/>
      <c r="R49" s="56"/>
    </row>
    <row r="50" spans="1:18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7"/>
      <c r="Q50" s="56"/>
      <c r="R50" s="56"/>
    </row>
    <row r="51" spans="1:18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7"/>
      <c r="Q51" s="56"/>
      <c r="R51" s="56"/>
    </row>
    <row r="52" spans="1:18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7"/>
      <c r="Q52" s="56"/>
      <c r="R52" s="56"/>
    </row>
    <row r="53" spans="1:18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7"/>
      <c r="Q53" s="56"/>
      <c r="R53" s="56"/>
    </row>
    <row r="54" spans="1:18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7"/>
      <c r="Q54" s="56"/>
      <c r="R54" s="56"/>
    </row>
    <row r="55" spans="1:18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7"/>
      <c r="Q55" s="56"/>
      <c r="R55" s="56"/>
    </row>
    <row r="56" spans="1:18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7"/>
      <c r="Q56" s="56"/>
      <c r="R56" s="56"/>
    </row>
    <row r="57" spans="1:18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7"/>
      <c r="Q57" s="56"/>
      <c r="R57" s="56"/>
    </row>
    <row r="58" spans="1:18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7"/>
      <c r="Q58" s="56"/>
      <c r="R58" s="56"/>
    </row>
    <row r="59" spans="1:18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7"/>
      <c r="Q59" s="56"/>
      <c r="R59" s="56"/>
    </row>
    <row r="60" spans="1:18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7"/>
      <c r="Q60" s="56"/>
      <c r="R60" s="56"/>
    </row>
    <row r="61" spans="1:18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7"/>
      <c r="Q61" s="56"/>
      <c r="R61" s="56"/>
    </row>
    <row r="62" spans="1:18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7"/>
      <c r="Q62" s="56"/>
      <c r="R62" s="56"/>
    </row>
    <row r="63" spans="1:18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7"/>
      <c r="Q63" s="56"/>
      <c r="R63" s="56"/>
    </row>
    <row r="64" spans="1:18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7"/>
      <c r="Q64" s="56"/>
      <c r="R64" s="56"/>
    </row>
    <row r="65" spans="1:18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7"/>
      <c r="Q65" s="56"/>
      <c r="R65" s="56"/>
    </row>
    <row r="66" spans="1:18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7"/>
      <c r="Q66" s="56"/>
      <c r="R66" s="56"/>
    </row>
    <row r="67" spans="1:18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7"/>
      <c r="Q67" s="56"/>
      <c r="R67" s="56"/>
    </row>
    <row r="68" spans="1:18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7"/>
      <c r="Q68" s="56"/>
      <c r="R68" s="56"/>
    </row>
    <row r="69" spans="1:18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7"/>
      <c r="Q69" s="56"/>
      <c r="R69" s="56"/>
    </row>
    <row r="70" spans="1:18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7"/>
      <c r="Q70" s="56"/>
      <c r="R70" s="56"/>
    </row>
    <row r="71" spans="1:18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7"/>
      <c r="Q71" s="56"/>
      <c r="R71" s="56"/>
    </row>
    <row r="72" spans="1:18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7"/>
      <c r="Q72" s="56"/>
      <c r="R72" s="56"/>
    </row>
    <row r="73" spans="1:18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7"/>
      <c r="Q73" s="56"/>
      <c r="R73" s="56"/>
    </row>
    <row r="74" spans="1:18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7"/>
      <c r="Q74" s="56"/>
      <c r="R74" s="56"/>
    </row>
    <row r="75" spans="1:18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7"/>
      <c r="Q75" s="56"/>
      <c r="R75" s="56"/>
    </row>
    <row r="76" spans="1:18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7"/>
      <c r="Q76" s="56"/>
      <c r="R76" s="56"/>
    </row>
    <row r="77" spans="1:18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7"/>
      <c r="Q77" s="56"/>
      <c r="R77" s="56"/>
    </row>
    <row r="78" spans="1:18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7"/>
      <c r="Q78" s="56"/>
      <c r="R78" s="56"/>
    </row>
    <row r="79" spans="1:18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7"/>
      <c r="Q79" s="56"/>
      <c r="R79" s="56"/>
    </row>
    <row r="80" spans="1:18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7"/>
      <c r="Q80" s="56"/>
      <c r="R80" s="56"/>
    </row>
    <row r="81" spans="1:18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7"/>
      <c r="Q81" s="56"/>
      <c r="R81" s="56"/>
    </row>
    <row r="82" spans="1:18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7"/>
      <c r="Q82" s="56"/>
      <c r="R82" s="56"/>
    </row>
    <row r="83" spans="1:18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7"/>
      <c r="Q83" s="56"/>
      <c r="R83" s="56"/>
    </row>
    <row r="84" spans="1:18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7"/>
      <c r="Q84" s="56"/>
      <c r="R84" s="56"/>
    </row>
    <row r="85" spans="1:18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7"/>
      <c r="Q85" s="56"/>
      <c r="R85" s="56"/>
    </row>
    <row r="86" spans="1:18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7"/>
      <c r="Q86" s="56"/>
      <c r="R86" s="56"/>
    </row>
    <row r="87" spans="1:18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7"/>
      <c r="Q87" s="56"/>
      <c r="R87" s="56"/>
    </row>
    <row r="88" spans="1:18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7"/>
      <c r="Q88" s="56"/>
      <c r="R88" s="56"/>
    </row>
    <row r="89" spans="1:18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7"/>
      <c r="Q89" s="56"/>
      <c r="R89" s="56"/>
    </row>
    <row r="90" spans="1:18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7"/>
      <c r="Q90" s="56"/>
      <c r="R90" s="56"/>
    </row>
    <row r="91" spans="1:18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7"/>
      <c r="Q91" s="56"/>
      <c r="R91" s="56"/>
    </row>
  </sheetData>
  <sortState ref="A4:R21">
    <sortCondition ref="A4"/>
  </sortState>
  <mergeCells count="13">
    <mergeCell ref="A1:R1"/>
    <mergeCell ref="A22:R22"/>
    <mergeCell ref="A23:R23"/>
    <mergeCell ref="A24:R24"/>
    <mergeCell ref="A25:R25"/>
    <mergeCell ref="B2:E2"/>
    <mergeCell ref="A2:A3"/>
    <mergeCell ref="Q2:Q3"/>
    <mergeCell ref="R2:R3"/>
    <mergeCell ref="F2:M2"/>
    <mergeCell ref="N2:N3"/>
    <mergeCell ref="O2:O3"/>
    <mergeCell ref="P2:P3"/>
  </mergeCells>
  <phoneticPr fontId="9" type="noConversion"/>
  <pageMargins left="0.6692913385826772" right="0" top="1.1417322834645669" bottom="0.59055118110236227" header="0.23622047244094491" footer="0.31496062992125984"/>
  <pageSetup paperSize="9" orientation="landscape" r:id="rId1"/>
  <headerFooter>
    <oddHeader>&amp;L&amp;G</oddHeader>
    <oddFooter>&amp;R二〇一六年十一月六日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6" workbookViewId="0">
      <selection activeCell="L11" sqref="L11"/>
    </sheetView>
  </sheetViews>
  <sheetFormatPr defaultRowHeight="13.5"/>
  <cols>
    <col min="10" max="10" width="12.875" customWidth="1"/>
  </cols>
  <sheetData>
    <row r="1" spans="1:10" ht="20.25">
      <c r="A1" s="97" t="s">
        <v>94</v>
      </c>
      <c r="B1" s="97"/>
      <c r="C1" s="97"/>
      <c r="D1" s="97"/>
      <c r="E1" s="97"/>
      <c r="F1" s="97"/>
      <c r="G1" s="97"/>
      <c r="H1" s="98"/>
      <c r="I1" s="97"/>
      <c r="J1" s="97"/>
    </row>
    <row r="2" spans="1:10" ht="14.25">
      <c r="A2" s="99" t="s">
        <v>0</v>
      </c>
      <c r="B2" s="99" t="s">
        <v>95</v>
      </c>
      <c r="C2" s="99"/>
      <c r="D2" s="99"/>
      <c r="E2" s="99" t="s">
        <v>96</v>
      </c>
      <c r="F2" s="99"/>
      <c r="G2" s="99" t="s">
        <v>97</v>
      </c>
      <c r="H2" s="100" t="s">
        <v>3</v>
      </c>
      <c r="I2" s="99" t="s">
        <v>4</v>
      </c>
      <c r="J2" s="99" t="s">
        <v>37</v>
      </c>
    </row>
    <row r="3" spans="1:10" ht="57">
      <c r="A3" s="99"/>
      <c r="B3" s="67" t="s">
        <v>98</v>
      </c>
      <c r="C3" s="67" t="s">
        <v>99</v>
      </c>
      <c r="D3" s="67" t="s">
        <v>100</v>
      </c>
      <c r="E3" s="67" t="s">
        <v>101</v>
      </c>
      <c r="F3" s="67" t="s">
        <v>102</v>
      </c>
      <c r="G3" s="99"/>
      <c r="H3" s="100"/>
      <c r="I3" s="99"/>
      <c r="J3" s="99"/>
    </row>
    <row r="4" spans="1:10">
      <c r="A4" s="68" t="s">
        <v>103</v>
      </c>
      <c r="B4" s="69">
        <v>1</v>
      </c>
      <c r="C4" s="69">
        <v>1</v>
      </c>
      <c r="D4" s="69">
        <v>1</v>
      </c>
      <c r="E4" s="69">
        <v>2</v>
      </c>
      <c r="F4" s="69">
        <v>2</v>
      </c>
      <c r="G4" s="69">
        <v>1</v>
      </c>
      <c r="H4" s="69">
        <f>G4+F4+E4+D4+C4+B4</f>
        <v>8</v>
      </c>
      <c r="I4" s="70">
        <f>RANK(H4,$H$2:$H$21)</f>
        <v>1</v>
      </c>
      <c r="J4" s="69"/>
    </row>
    <row r="5" spans="1:10">
      <c r="A5" s="68" t="s">
        <v>104</v>
      </c>
      <c r="B5" s="69">
        <v>1</v>
      </c>
      <c r="C5" s="69">
        <v>1</v>
      </c>
      <c r="D5" s="69">
        <v>1</v>
      </c>
      <c r="E5" s="69">
        <v>1.05</v>
      </c>
      <c r="F5" s="69">
        <v>2</v>
      </c>
      <c r="G5" s="69">
        <v>1</v>
      </c>
      <c r="H5" s="69">
        <f t="shared" ref="H5:H21" si="0">G5+F5+E5+D5+C5+B5</f>
        <v>7.05</v>
      </c>
      <c r="I5" s="70">
        <f>RANK(H5,$H$2:$H$21)</f>
        <v>3</v>
      </c>
      <c r="J5" s="69"/>
    </row>
    <row r="6" spans="1:10">
      <c r="A6" s="68" t="s">
        <v>105</v>
      </c>
      <c r="B6" s="69">
        <v>1</v>
      </c>
      <c r="C6" s="69">
        <v>1</v>
      </c>
      <c r="D6" s="69">
        <v>1</v>
      </c>
      <c r="E6" s="69">
        <v>1.2</v>
      </c>
      <c r="F6" s="69">
        <v>2</v>
      </c>
      <c r="G6" s="69">
        <v>1</v>
      </c>
      <c r="H6" s="69">
        <f t="shared" si="0"/>
        <v>7.2</v>
      </c>
      <c r="I6" s="70">
        <f t="shared" ref="I6:I21" si="1">RANK(H6,$H$2:$H$21)</f>
        <v>2</v>
      </c>
      <c r="J6" s="69"/>
    </row>
    <row r="7" spans="1:10">
      <c r="A7" s="68" t="s">
        <v>106</v>
      </c>
      <c r="B7" s="69">
        <v>1</v>
      </c>
      <c r="C7" s="69">
        <v>1</v>
      </c>
      <c r="D7" s="69">
        <v>1</v>
      </c>
      <c r="E7" s="69">
        <v>1.01</v>
      </c>
      <c r="F7" s="69">
        <v>2</v>
      </c>
      <c r="G7" s="69">
        <v>1</v>
      </c>
      <c r="H7" s="69">
        <f t="shared" si="0"/>
        <v>7.01</v>
      </c>
      <c r="I7" s="70">
        <f t="shared" si="1"/>
        <v>4</v>
      </c>
      <c r="J7" s="69"/>
    </row>
    <row r="8" spans="1:10">
      <c r="A8" s="68" t="s">
        <v>107</v>
      </c>
      <c r="B8" s="69">
        <v>1</v>
      </c>
      <c r="C8" s="69">
        <v>1</v>
      </c>
      <c r="D8" s="69">
        <v>1</v>
      </c>
      <c r="E8" s="69">
        <v>0.31</v>
      </c>
      <c r="F8" s="69">
        <v>2</v>
      </c>
      <c r="G8" s="69">
        <v>1</v>
      </c>
      <c r="H8" s="69">
        <f t="shared" si="0"/>
        <v>6.3100000000000005</v>
      </c>
      <c r="I8" s="70">
        <f t="shared" si="1"/>
        <v>5</v>
      </c>
      <c r="J8" s="69"/>
    </row>
    <row r="9" spans="1:10">
      <c r="A9" s="68" t="s">
        <v>108</v>
      </c>
      <c r="B9" s="69">
        <v>1</v>
      </c>
      <c r="C9" s="69">
        <v>1</v>
      </c>
      <c r="D9" s="69">
        <v>1</v>
      </c>
      <c r="E9" s="69">
        <v>0</v>
      </c>
      <c r="F9" s="69">
        <v>2</v>
      </c>
      <c r="G9" s="69">
        <v>1</v>
      </c>
      <c r="H9" s="69">
        <f t="shared" si="0"/>
        <v>6</v>
      </c>
      <c r="I9" s="70">
        <f t="shared" si="1"/>
        <v>10</v>
      </c>
      <c r="J9" s="69"/>
    </row>
    <row r="10" spans="1:10">
      <c r="A10" s="68" t="s">
        <v>109</v>
      </c>
      <c r="B10" s="69">
        <v>1</v>
      </c>
      <c r="C10" s="69">
        <v>1</v>
      </c>
      <c r="D10" s="69">
        <v>1</v>
      </c>
      <c r="E10" s="69">
        <v>0.08</v>
      </c>
      <c r="F10" s="69">
        <v>2</v>
      </c>
      <c r="G10" s="69">
        <v>1</v>
      </c>
      <c r="H10" s="69">
        <f t="shared" si="0"/>
        <v>6.08</v>
      </c>
      <c r="I10" s="70">
        <f t="shared" si="1"/>
        <v>7</v>
      </c>
      <c r="J10" s="69"/>
    </row>
    <row r="11" spans="1:10">
      <c r="A11" s="68" t="s">
        <v>110</v>
      </c>
      <c r="B11" s="69">
        <v>1</v>
      </c>
      <c r="C11" s="69">
        <v>1</v>
      </c>
      <c r="D11" s="69">
        <v>1</v>
      </c>
      <c r="E11" s="69">
        <v>0</v>
      </c>
      <c r="F11" s="69">
        <v>2</v>
      </c>
      <c r="G11" s="69">
        <v>1</v>
      </c>
      <c r="H11" s="69">
        <f t="shared" si="0"/>
        <v>6</v>
      </c>
      <c r="I11" s="70">
        <f t="shared" si="1"/>
        <v>10</v>
      </c>
      <c r="J11" s="69"/>
    </row>
    <row r="12" spans="1:10">
      <c r="A12" s="68" t="s">
        <v>111</v>
      </c>
      <c r="B12" s="69">
        <v>1</v>
      </c>
      <c r="C12" s="69">
        <v>1</v>
      </c>
      <c r="D12" s="69">
        <v>1</v>
      </c>
      <c r="E12" s="69">
        <v>0.04</v>
      </c>
      <c r="F12" s="69">
        <v>2</v>
      </c>
      <c r="G12" s="69">
        <v>1</v>
      </c>
      <c r="H12" s="69">
        <f t="shared" si="0"/>
        <v>6.04</v>
      </c>
      <c r="I12" s="70">
        <f t="shared" si="1"/>
        <v>9</v>
      </c>
      <c r="J12" s="69"/>
    </row>
    <row r="13" spans="1:10">
      <c r="A13" s="68" t="s">
        <v>112</v>
      </c>
      <c r="B13" s="69">
        <v>1</v>
      </c>
      <c r="C13" s="69">
        <v>1</v>
      </c>
      <c r="D13" s="69">
        <v>1</v>
      </c>
      <c r="E13" s="69">
        <v>0.06</v>
      </c>
      <c r="F13" s="69">
        <v>2</v>
      </c>
      <c r="G13" s="69">
        <v>1</v>
      </c>
      <c r="H13" s="69">
        <f t="shared" si="0"/>
        <v>6.0600000000000005</v>
      </c>
      <c r="I13" s="70">
        <f t="shared" si="1"/>
        <v>8</v>
      </c>
      <c r="J13" s="69"/>
    </row>
    <row r="14" spans="1:10">
      <c r="A14" s="68" t="s">
        <v>113</v>
      </c>
      <c r="B14" s="69">
        <v>1</v>
      </c>
      <c r="C14" s="69">
        <v>1</v>
      </c>
      <c r="D14" s="69">
        <v>1</v>
      </c>
      <c r="E14" s="69">
        <v>0</v>
      </c>
      <c r="F14" s="69">
        <v>2</v>
      </c>
      <c r="G14" s="69">
        <v>1</v>
      </c>
      <c r="H14" s="69">
        <f t="shared" si="0"/>
        <v>6</v>
      </c>
      <c r="I14" s="70">
        <f t="shared" si="1"/>
        <v>10</v>
      </c>
      <c r="J14" s="69"/>
    </row>
    <row r="15" spans="1:10">
      <c r="A15" s="68" t="s">
        <v>114</v>
      </c>
      <c r="B15" s="69">
        <v>1</v>
      </c>
      <c r="C15" s="69">
        <v>1</v>
      </c>
      <c r="D15" s="69">
        <v>1</v>
      </c>
      <c r="E15" s="69">
        <v>0</v>
      </c>
      <c r="F15" s="69">
        <v>2</v>
      </c>
      <c r="G15" s="69">
        <v>1</v>
      </c>
      <c r="H15" s="69">
        <f t="shared" si="0"/>
        <v>6</v>
      </c>
      <c r="I15" s="70">
        <f t="shared" si="1"/>
        <v>10</v>
      </c>
      <c r="J15" s="69"/>
    </row>
    <row r="16" spans="1:10">
      <c r="A16" s="68" t="s">
        <v>115</v>
      </c>
      <c r="B16" s="69">
        <v>1</v>
      </c>
      <c r="C16" s="69">
        <v>1</v>
      </c>
      <c r="D16" s="69">
        <v>1</v>
      </c>
      <c r="E16" s="69">
        <v>0</v>
      </c>
      <c r="F16" s="69">
        <v>2</v>
      </c>
      <c r="G16" s="69">
        <v>1</v>
      </c>
      <c r="H16" s="69">
        <f t="shared" si="0"/>
        <v>6</v>
      </c>
      <c r="I16" s="70">
        <f t="shared" si="1"/>
        <v>10</v>
      </c>
      <c r="J16" s="69"/>
    </row>
    <row r="17" spans="1:10">
      <c r="A17" s="68" t="s">
        <v>116</v>
      </c>
      <c r="B17" s="69">
        <v>1</v>
      </c>
      <c r="C17" s="69">
        <v>1</v>
      </c>
      <c r="D17" s="69">
        <v>1</v>
      </c>
      <c r="E17" s="69">
        <v>0</v>
      </c>
      <c r="F17" s="69">
        <v>2</v>
      </c>
      <c r="G17" s="69">
        <v>1</v>
      </c>
      <c r="H17" s="69">
        <f t="shared" si="0"/>
        <v>6</v>
      </c>
      <c r="I17" s="70">
        <f t="shared" si="1"/>
        <v>10</v>
      </c>
      <c r="J17" s="69"/>
    </row>
    <row r="18" spans="1:10">
      <c r="A18" s="68" t="s">
        <v>117</v>
      </c>
      <c r="B18" s="69">
        <v>1</v>
      </c>
      <c r="C18" s="69">
        <v>1</v>
      </c>
      <c r="D18" s="69">
        <v>1</v>
      </c>
      <c r="E18" s="69">
        <v>0.22</v>
      </c>
      <c r="F18" s="69">
        <v>2</v>
      </c>
      <c r="G18" s="69">
        <v>1</v>
      </c>
      <c r="H18" s="69">
        <f t="shared" si="0"/>
        <v>6.2200000000000006</v>
      </c>
      <c r="I18" s="70">
        <f t="shared" si="1"/>
        <v>6</v>
      </c>
      <c r="J18" s="69"/>
    </row>
    <row r="19" spans="1:10">
      <c r="A19" s="68" t="s">
        <v>118</v>
      </c>
      <c r="B19" s="69">
        <v>1</v>
      </c>
      <c r="C19" s="69">
        <v>1</v>
      </c>
      <c r="D19" s="69">
        <v>1</v>
      </c>
      <c r="E19" s="69">
        <v>0</v>
      </c>
      <c r="F19" s="69">
        <v>2</v>
      </c>
      <c r="G19" s="69">
        <v>1</v>
      </c>
      <c r="H19" s="69">
        <f t="shared" si="0"/>
        <v>6</v>
      </c>
      <c r="I19" s="70">
        <f t="shared" si="1"/>
        <v>10</v>
      </c>
      <c r="J19" s="69"/>
    </row>
    <row r="20" spans="1:10">
      <c r="A20" s="68" t="s">
        <v>119</v>
      </c>
      <c r="B20" s="69">
        <v>1</v>
      </c>
      <c r="C20" s="69">
        <v>1</v>
      </c>
      <c r="D20" s="69">
        <v>1</v>
      </c>
      <c r="E20" s="69">
        <v>0</v>
      </c>
      <c r="F20" s="69">
        <v>2</v>
      </c>
      <c r="G20" s="69">
        <v>1</v>
      </c>
      <c r="H20" s="69">
        <f t="shared" si="0"/>
        <v>6</v>
      </c>
      <c r="I20" s="70">
        <f t="shared" si="1"/>
        <v>10</v>
      </c>
      <c r="J20" s="69"/>
    </row>
    <row r="21" spans="1:10">
      <c r="A21" s="68" t="s">
        <v>120</v>
      </c>
      <c r="B21" s="69">
        <v>1</v>
      </c>
      <c r="C21" s="69">
        <v>1</v>
      </c>
      <c r="D21" s="69">
        <v>1</v>
      </c>
      <c r="E21" s="69">
        <v>0</v>
      </c>
      <c r="F21" s="69">
        <v>2</v>
      </c>
      <c r="G21" s="69">
        <v>1</v>
      </c>
      <c r="H21" s="69">
        <f t="shared" si="0"/>
        <v>6</v>
      </c>
      <c r="I21" s="70">
        <f t="shared" si="1"/>
        <v>10</v>
      </c>
      <c r="J21" s="69"/>
    </row>
    <row r="22" spans="1:10" ht="24.75" customHeight="1">
      <c r="A22" s="101" t="s">
        <v>121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>
      <c r="A23" s="101" t="s">
        <v>122</v>
      </c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>
      <c r="A24" s="101" t="s">
        <v>123</v>
      </c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ht="36.75" customHeight="1">
      <c r="A25" s="101" t="s">
        <v>124</v>
      </c>
      <c r="B25" s="101"/>
      <c r="C25" s="101"/>
      <c r="D25" s="101"/>
      <c r="E25" s="101"/>
      <c r="F25" s="101"/>
      <c r="G25" s="101"/>
      <c r="H25" s="101"/>
      <c r="I25" s="101"/>
      <c r="J25" s="101"/>
    </row>
    <row r="26" spans="1:10" ht="26.25" customHeight="1">
      <c r="A26" s="101" t="s">
        <v>125</v>
      </c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>
      <c r="A27" s="101" t="s">
        <v>126</v>
      </c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ht="31.5" customHeight="1">
      <c r="A28" s="101" t="s">
        <v>127</v>
      </c>
      <c r="B28" s="101"/>
      <c r="C28" s="101"/>
      <c r="D28" s="101"/>
      <c r="E28" s="101"/>
      <c r="F28" s="101"/>
      <c r="G28" s="101"/>
      <c r="H28" s="101"/>
      <c r="I28" s="101"/>
      <c r="J28" s="101"/>
    </row>
  </sheetData>
  <mergeCells count="15">
    <mergeCell ref="A28:J28"/>
    <mergeCell ref="A22:J22"/>
    <mergeCell ref="A23:J23"/>
    <mergeCell ref="A24:J24"/>
    <mergeCell ref="A25:J25"/>
    <mergeCell ref="A26:J26"/>
    <mergeCell ref="A27:J27"/>
    <mergeCell ref="A1:J1"/>
    <mergeCell ref="A2:A3"/>
    <mergeCell ref="B2:D2"/>
    <mergeCell ref="E2:F2"/>
    <mergeCell ref="G2:G3"/>
    <mergeCell ref="H2:H3"/>
    <mergeCell ref="I2:I3"/>
    <mergeCell ref="J2:J3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湖南农业大学日常管理检查结果汇总表</vt:lpstr>
      <vt:lpstr>附表一</vt:lpstr>
      <vt:lpstr>附表二</vt:lpstr>
      <vt:lpstr>附表三</vt:lpstr>
      <vt:lpstr>二</vt:lpstr>
      <vt:lpstr>湖南农业大学学生文明宿舍检查_2017年春季学期第一周</vt:lpstr>
      <vt:lpstr>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</cp:lastModifiedBy>
  <cp:lastPrinted>2016-11-06T11:24:21Z</cp:lastPrinted>
  <dcterms:created xsi:type="dcterms:W3CDTF">2016-09-12T23:48:00Z</dcterms:created>
  <dcterms:modified xsi:type="dcterms:W3CDTF">2017-04-05T05:30:07Z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